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Dekanat\IRENA\DĚKANÁT PŘEROV\BOCHOŘ\Opravy BOCHOŘ\DOTACE_PODKLADY PRO OPRAVU KROVU KOSTELA_2023,2024\ROZPOČET HRBÁČ_slepé\"/>
    </mc:Choice>
  </mc:AlternateContent>
  <xr:revisionPtr revIDLastSave="0" documentId="13_ncr:1_{B6535C88-63BE-44EB-B3A3-FE59A822B728}" xr6:coauthVersionLast="36" xr6:coauthVersionMax="47" xr10:uidLastSave="{00000000-0000-0000-0000-000000000000}"/>
  <bookViews>
    <workbookView xWindow="0" yWindow="0" windowWidth="28800" windowHeight="12225" activeTab="3" xr2:uid="{5042CE49-5056-4C85-AD99-DF091B4E8927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Pol'!$A$1:$U$223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9" i="1" l="1"/>
  <c r="AC213" i="12"/>
  <c r="F9" i="12"/>
  <c r="G9" i="12" s="1"/>
  <c r="I9" i="12"/>
  <c r="K9" i="12"/>
  <c r="O9" i="12"/>
  <c r="Q9" i="12"/>
  <c r="U9" i="12"/>
  <c r="F11" i="12"/>
  <c r="G11" i="12" s="1"/>
  <c r="M11" i="12" s="1"/>
  <c r="I11" i="12"/>
  <c r="K11" i="12"/>
  <c r="O11" i="12"/>
  <c r="Q11" i="12"/>
  <c r="U11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9" i="12"/>
  <c r="G19" i="12" s="1"/>
  <c r="M19" i="12" s="1"/>
  <c r="I19" i="12"/>
  <c r="K19" i="12"/>
  <c r="O19" i="12"/>
  <c r="Q19" i="12"/>
  <c r="U19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7" i="12"/>
  <c r="G27" i="12" s="1"/>
  <c r="I27" i="12"/>
  <c r="I26" i="12" s="1"/>
  <c r="K27" i="12"/>
  <c r="K26" i="12" s="1"/>
  <c r="O27" i="12"/>
  <c r="O26" i="12" s="1"/>
  <c r="Q27" i="12"/>
  <c r="Q26" i="12" s="1"/>
  <c r="U27" i="12"/>
  <c r="U26" i="12" s="1"/>
  <c r="F32" i="12"/>
  <c r="G32" i="12" s="1"/>
  <c r="M32" i="12" s="1"/>
  <c r="I32" i="12"/>
  <c r="K32" i="12"/>
  <c r="O32" i="12"/>
  <c r="Q32" i="12"/>
  <c r="U32" i="12"/>
  <c r="F35" i="12"/>
  <c r="G35" i="12"/>
  <c r="M35" i="12" s="1"/>
  <c r="I35" i="12"/>
  <c r="K35" i="12"/>
  <c r="O35" i="12"/>
  <c r="Q35" i="12"/>
  <c r="U35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40" i="12"/>
  <c r="G40" i="12" s="1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3" i="12"/>
  <c r="G43" i="12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6" i="12"/>
  <c r="G46" i="12" s="1"/>
  <c r="I46" i="12"/>
  <c r="I45" i="12" s="1"/>
  <c r="K46" i="12"/>
  <c r="K45" i="12" s="1"/>
  <c r="O46" i="12"/>
  <c r="O45" i="12" s="1"/>
  <c r="Q46" i="12"/>
  <c r="Q45" i="12" s="1"/>
  <c r="U46" i="12"/>
  <c r="U45" i="12" s="1"/>
  <c r="F48" i="12"/>
  <c r="G48" i="12"/>
  <c r="I48" i="12"/>
  <c r="K48" i="12"/>
  <c r="O48" i="12"/>
  <c r="Q48" i="12"/>
  <c r="U48" i="12"/>
  <c r="F50" i="12"/>
  <c r="G50" i="12" s="1"/>
  <c r="M50" i="12" s="1"/>
  <c r="I50" i="12"/>
  <c r="K50" i="12"/>
  <c r="O50" i="12"/>
  <c r="Q50" i="12"/>
  <c r="U50" i="12"/>
  <c r="F53" i="12"/>
  <c r="G53" i="12" s="1"/>
  <c r="M53" i="12" s="1"/>
  <c r="I53" i="12"/>
  <c r="K53" i="12"/>
  <c r="O53" i="12"/>
  <c r="Q53" i="12"/>
  <c r="U53" i="12"/>
  <c r="F57" i="12"/>
  <c r="G57" i="12"/>
  <c r="M57" i="12" s="1"/>
  <c r="I57" i="12"/>
  <c r="K57" i="12"/>
  <c r="O57" i="12"/>
  <c r="Q57" i="12"/>
  <c r="U57" i="12"/>
  <c r="F64" i="12"/>
  <c r="G64" i="12"/>
  <c r="M64" i="12" s="1"/>
  <c r="I64" i="12"/>
  <c r="K64" i="12"/>
  <c r="O64" i="12"/>
  <c r="Q64" i="12"/>
  <c r="U64" i="12"/>
  <c r="F70" i="12"/>
  <c r="G70" i="12" s="1"/>
  <c r="M70" i="12" s="1"/>
  <c r="I70" i="12"/>
  <c r="K70" i="12"/>
  <c r="O70" i="12"/>
  <c r="Q70" i="12"/>
  <c r="U70" i="12"/>
  <c r="F72" i="12"/>
  <c r="G72" i="12" s="1"/>
  <c r="M72" i="12" s="1"/>
  <c r="I72" i="12"/>
  <c r="K72" i="12"/>
  <c r="O72" i="12"/>
  <c r="Q72" i="12"/>
  <c r="U72" i="12"/>
  <c r="F75" i="12"/>
  <c r="G75" i="12"/>
  <c r="M75" i="12" s="1"/>
  <c r="I75" i="12"/>
  <c r="K75" i="12"/>
  <c r="O75" i="12"/>
  <c r="Q75" i="12"/>
  <c r="U75" i="12"/>
  <c r="F81" i="12"/>
  <c r="G81" i="12"/>
  <c r="M81" i="12" s="1"/>
  <c r="I81" i="12"/>
  <c r="K81" i="12"/>
  <c r="O81" i="12"/>
  <c r="Q81" i="12"/>
  <c r="U81" i="12"/>
  <c r="F87" i="12"/>
  <c r="G87" i="12" s="1"/>
  <c r="M87" i="12" s="1"/>
  <c r="I87" i="12"/>
  <c r="K87" i="12"/>
  <c r="O87" i="12"/>
  <c r="Q87" i="12"/>
  <c r="U87" i="12"/>
  <c r="F90" i="12"/>
  <c r="G90" i="12" s="1"/>
  <c r="M90" i="12" s="1"/>
  <c r="I90" i="12"/>
  <c r="K90" i="12"/>
  <c r="O90" i="12"/>
  <c r="Q90" i="12"/>
  <c r="U90" i="12"/>
  <c r="F92" i="12"/>
  <c r="G92" i="12"/>
  <c r="M92" i="12" s="1"/>
  <c r="I92" i="12"/>
  <c r="K92" i="12"/>
  <c r="O92" i="12"/>
  <c r="Q92" i="12"/>
  <c r="U92" i="12"/>
  <c r="F106" i="12"/>
  <c r="G106" i="12"/>
  <c r="M106" i="12" s="1"/>
  <c r="I106" i="12"/>
  <c r="K106" i="12"/>
  <c r="O106" i="12"/>
  <c r="Q106" i="12"/>
  <c r="U106" i="12"/>
  <c r="F108" i="12"/>
  <c r="G108" i="12" s="1"/>
  <c r="M108" i="12" s="1"/>
  <c r="I108" i="12"/>
  <c r="K108" i="12"/>
  <c r="O108" i="12"/>
  <c r="Q108" i="12"/>
  <c r="U108" i="12"/>
  <c r="F110" i="12"/>
  <c r="G110" i="12" s="1"/>
  <c r="M110" i="12" s="1"/>
  <c r="I110" i="12"/>
  <c r="K110" i="12"/>
  <c r="O110" i="12"/>
  <c r="Q110" i="12"/>
  <c r="U110" i="12"/>
  <c r="F112" i="12"/>
  <c r="G112" i="12"/>
  <c r="M112" i="12" s="1"/>
  <c r="I112" i="12"/>
  <c r="K112" i="12"/>
  <c r="O112" i="12"/>
  <c r="Q112" i="12"/>
  <c r="U112" i="12"/>
  <c r="F125" i="12"/>
  <c r="G125" i="12"/>
  <c r="M125" i="12" s="1"/>
  <c r="I125" i="12"/>
  <c r="K125" i="12"/>
  <c r="O125" i="12"/>
  <c r="Q125" i="12"/>
  <c r="U125" i="12"/>
  <c r="F131" i="12"/>
  <c r="G131" i="12" s="1"/>
  <c r="M131" i="12" s="1"/>
  <c r="I131" i="12"/>
  <c r="K131" i="12"/>
  <c r="O131" i="12"/>
  <c r="Q131" i="12"/>
  <c r="U131" i="12"/>
  <c r="F133" i="12"/>
  <c r="G133" i="12" s="1"/>
  <c r="M133" i="12" s="1"/>
  <c r="I133" i="12"/>
  <c r="K133" i="12"/>
  <c r="O133" i="12"/>
  <c r="Q133" i="12"/>
  <c r="U133" i="12"/>
  <c r="F135" i="12"/>
  <c r="G135" i="12"/>
  <c r="M135" i="12" s="1"/>
  <c r="I135" i="12"/>
  <c r="K135" i="12"/>
  <c r="O135" i="12"/>
  <c r="Q135" i="12"/>
  <c r="U135" i="12"/>
  <c r="F137" i="12"/>
  <c r="G137" i="12"/>
  <c r="M137" i="12" s="1"/>
  <c r="I137" i="12"/>
  <c r="K137" i="12"/>
  <c r="O137" i="12"/>
  <c r="Q137" i="12"/>
  <c r="U137" i="12"/>
  <c r="F139" i="12"/>
  <c r="G139" i="12" s="1"/>
  <c r="M139" i="12" s="1"/>
  <c r="I139" i="12"/>
  <c r="K139" i="12"/>
  <c r="O139" i="12"/>
  <c r="Q139" i="12"/>
  <c r="U139" i="12"/>
  <c r="F155" i="12"/>
  <c r="G155" i="12" s="1"/>
  <c r="M155" i="12" s="1"/>
  <c r="I155" i="12"/>
  <c r="K155" i="12"/>
  <c r="O155" i="12"/>
  <c r="Q155" i="12"/>
  <c r="U155" i="12"/>
  <c r="F157" i="12"/>
  <c r="G157" i="12" s="1"/>
  <c r="I157" i="12"/>
  <c r="K157" i="12"/>
  <c r="O157" i="12"/>
  <c r="Q157" i="12"/>
  <c r="U157" i="12"/>
  <c r="F159" i="12"/>
  <c r="G159" i="12" s="1"/>
  <c r="M159" i="12" s="1"/>
  <c r="I159" i="12"/>
  <c r="K159" i="12"/>
  <c r="O159" i="12"/>
  <c r="Q159" i="12"/>
  <c r="U159" i="12"/>
  <c r="F161" i="12"/>
  <c r="G161" i="12" s="1"/>
  <c r="M161" i="12" s="1"/>
  <c r="I161" i="12"/>
  <c r="K161" i="12"/>
  <c r="O161" i="12"/>
  <c r="Q161" i="12"/>
  <c r="U161" i="12"/>
  <c r="F163" i="12"/>
  <c r="G163" i="12" s="1"/>
  <c r="M163" i="12" s="1"/>
  <c r="I163" i="12"/>
  <c r="K163" i="12"/>
  <c r="O163" i="12"/>
  <c r="Q163" i="12"/>
  <c r="U163" i="12"/>
  <c r="F165" i="12"/>
  <c r="G165" i="12" s="1"/>
  <c r="M165" i="12" s="1"/>
  <c r="I165" i="12"/>
  <c r="K165" i="12"/>
  <c r="O165" i="12"/>
  <c r="Q165" i="12"/>
  <c r="U165" i="12"/>
  <c r="F167" i="12"/>
  <c r="G167" i="12" s="1"/>
  <c r="M167" i="12" s="1"/>
  <c r="I167" i="12"/>
  <c r="K167" i="12"/>
  <c r="O167" i="12"/>
  <c r="Q167" i="12"/>
  <c r="U167" i="12"/>
  <c r="F169" i="12"/>
  <c r="G169" i="12" s="1"/>
  <c r="M169" i="12" s="1"/>
  <c r="I169" i="12"/>
  <c r="K169" i="12"/>
  <c r="O169" i="12"/>
  <c r="Q169" i="12"/>
  <c r="U169" i="12"/>
  <c r="F171" i="12"/>
  <c r="G171" i="12" s="1"/>
  <c r="M171" i="12" s="1"/>
  <c r="I171" i="12"/>
  <c r="K171" i="12"/>
  <c r="O171" i="12"/>
  <c r="Q171" i="12"/>
  <c r="U171" i="12"/>
  <c r="F173" i="12"/>
  <c r="G173" i="12" s="1"/>
  <c r="M173" i="12" s="1"/>
  <c r="I173" i="12"/>
  <c r="K173" i="12"/>
  <c r="O173" i="12"/>
  <c r="Q173" i="12"/>
  <c r="U173" i="12"/>
  <c r="F175" i="12"/>
  <c r="G175" i="12" s="1"/>
  <c r="M175" i="12" s="1"/>
  <c r="I175" i="12"/>
  <c r="K175" i="12"/>
  <c r="O175" i="12"/>
  <c r="Q175" i="12"/>
  <c r="U175" i="12"/>
  <c r="F177" i="12"/>
  <c r="G177" i="12" s="1"/>
  <c r="M177" i="12" s="1"/>
  <c r="I177" i="12"/>
  <c r="K177" i="12"/>
  <c r="O177" i="12"/>
  <c r="Q177" i="12"/>
  <c r="U177" i="12"/>
  <c r="F179" i="12"/>
  <c r="G179" i="12" s="1"/>
  <c r="M179" i="12" s="1"/>
  <c r="I179" i="12"/>
  <c r="K179" i="12"/>
  <c r="O179" i="12"/>
  <c r="Q179" i="12"/>
  <c r="U179" i="12"/>
  <c r="F181" i="12"/>
  <c r="G181" i="12" s="1"/>
  <c r="I181" i="12"/>
  <c r="K181" i="12"/>
  <c r="O181" i="12"/>
  <c r="Q181" i="12"/>
  <c r="U181" i="12"/>
  <c r="F183" i="12"/>
  <c r="G183" i="12"/>
  <c r="M183" i="12" s="1"/>
  <c r="I183" i="12"/>
  <c r="K183" i="12"/>
  <c r="O183" i="12"/>
  <c r="Q183" i="12"/>
  <c r="U183" i="12"/>
  <c r="F184" i="12"/>
  <c r="G184" i="12"/>
  <c r="M184" i="12" s="1"/>
  <c r="I184" i="12"/>
  <c r="K184" i="12"/>
  <c r="O184" i="12"/>
  <c r="Q184" i="12"/>
  <c r="U184" i="12"/>
  <c r="F187" i="12"/>
  <c r="G187" i="12" s="1"/>
  <c r="M187" i="12" s="1"/>
  <c r="I187" i="12"/>
  <c r="K187" i="12"/>
  <c r="O187" i="12"/>
  <c r="Q187" i="12"/>
  <c r="U187" i="12"/>
  <c r="F189" i="12"/>
  <c r="G189" i="12" s="1"/>
  <c r="M189" i="12" s="1"/>
  <c r="I189" i="12"/>
  <c r="K189" i="12"/>
  <c r="O189" i="12"/>
  <c r="Q189" i="12"/>
  <c r="U189" i="12"/>
  <c r="F191" i="12"/>
  <c r="G191" i="12"/>
  <c r="M191" i="12" s="1"/>
  <c r="I191" i="12"/>
  <c r="K191" i="12"/>
  <c r="O191" i="12"/>
  <c r="Q191" i="12"/>
  <c r="U191" i="12"/>
  <c r="F193" i="12"/>
  <c r="G193" i="12" s="1"/>
  <c r="I193" i="12"/>
  <c r="I192" i="12" s="1"/>
  <c r="K193" i="12"/>
  <c r="K192" i="12" s="1"/>
  <c r="O193" i="12"/>
  <c r="O192" i="12" s="1"/>
  <c r="Q193" i="12"/>
  <c r="Q192" i="12" s="1"/>
  <c r="U193" i="12"/>
  <c r="U192" i="12" s="1"/>
  <c r="F210" i="12"/>
  <c r="G210" i="12" s="1"/>
  <c r="I210" i="12"/>
  <c r="I209" i="12" s="1"/>
  <c r="K210" i="12"/>
  <c r="K209" i="12" s="1"/>
  <c r="O210" i="12"/>
  <c r="Q210" i="12"/>
  <c r="U210" i="12"/>
  <c r="U209" i="12" s="1"/>
  <c r="F211" i="12"/>
  <c r="G211" i="12" s="1"/>
  <c r="M211" i="12" s="1"/>
  <c r="I211" i="12"/>
  <c r="K211" i="12"/>
  <c r="O211" i="12"/>
  <c r="Q211" i="12"/>
  <c r="U211" i="12"/>
  <c r="I20" i="1"/>
  <c r="I19" i="1"/>
  <c r="I18" i="1"/>
  <c r="G27" i="1"/>
  <c r="F40" i="1"/>
  <c r="G23" i="1" s="1"/>
  <c r="J28" i="1"/>
  <c r="J26" i="1"/>
  <c r="G38" i="1"/>
  <c r="F38" i="1"/>
  <c r="H32" i="1"/>
  <c r="J23" i="1"/>
  <c r="J24" i="1"/>
  <c r="J25" i="1"/>
  <c r="J27" i="1"/>
  <c r="E24" i="1"/>
  <c r="E26" i="1"/>
  <c r="M210" i="12" l="1"/>
  <c r="G209" i="12"/>
  <c r="I55" i="1" s="1"/>
  <c r="M181" i="12"/>
  <c r="M180" i="12" s="1"/>
  <c r="G180" i="12"/>
  <c r="I53" i="1" s="1"/>
  <c r="G8" i="12"/>
  <c r="AD213" i="12"/>
  <c r="G39" i="1" s="1"/>
  <c r="Q209" i="12"/>
  <c r="U180" i="12"/>
  <c r="I180" i="12"/>
  <c r="O156" i="12"/>
  <c r="O47" i="12"/>
  <c r="U31" i="12"/>
  <c r="I31" i="12"/>
  <c r="Q8" i="12"/>
  <c r="O180" i="12"/>
  <c r="U156" i="12"/>
  <c r="I156" i="12"/>
  <c r="U47" i="12"/>
  <c r="I47" i="12"/>
  <c r="O31" i="12"/>
  <c r="K8" i="12"/>
  <c r="K180" i="12"/>
  <c r="Q156" i="12"/>
  <c r="Q47" i="12"/>
  <c r="G47" i="12"/>
  <c r="I51" i="1" s="1"/>
  <c r="K31" i="12"/>
  <c r="O209" i="12"/>
  <c r="Q180" i="12"/>
  <c r="K156" i="12"/>
  <c r="K47" i="12"/>
  <c r="Q31" i="12"/>
  <c r="O8" i="12"/>
  <c r="U8" i="12"/>
  <c r="I8" i="12"/>
  <c r="G24" i="1"/>
  <c r="M31" i="12"/>
  <c r="M46" i="12"/>
  <c r="M45" i="12" s="1"/>
  <c r="G45" i="12"/>
  <c r="I50" i="1" s="1"/>
  <c r="M157" i="12"/>
  <c r="M156" i="12" s="1"/>
  <c r="G156" i="12"/>
  <c r="I52" i="1" s="1"/>
  <c r="M209" i="12"/>
  <c r="G192" i="12"/>
  <c r="I54" i="1" s="1"/>
  <c r="M193" i="12"/>
  <c r="M192" i="12" s="1"/>
  <c r="M27" i="12"/>
  <c r="M26" i="12" s="1"/>
  <c r="G26" i="12"/>
  <c r="I48" i="1" s="1"/>
  <c r="M48" i="12"/>
  <c r="M47" i="12" s="1"/>
  <c r="M9" i="12"/>
  <c r="M8" i="12" s="1"/>
  <c r="G31" i="12"/>
  <c r="I49" i="1" s="1"/>
  <c r="G40" i="1" l="1"/>
  <c r="H39" i="1"/>
  <c r="H40" i="1" s="1"/>
  <c r="I39" i="1"/>
  <c r="I40" i="1" s="1"/>
  <c r="J39" i="1" s="1"/>
  <c r="J40" i="1" s="1"/>
  <c r="I17" i="1"/>
  <c r="I47" i="1"/>
  <c r="G213" i="12"/>
  <c r="I16" i="1" l="1"/>
  <c r="I21" i="1" s="1"/>
  <c r="I56" i="1"/>
  <c r="G25" i="1"/>
  <c r="G28" i="1"/>
  <c r="G26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F7ED3409-C436-4F59-9DAD-622E127D613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6E38067A-6F61-4370-AB22-C330D701C5F5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9C06D7CB-BC2C-4A0A-816D-085334826156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3E08372-F7C5-45E4-B2C1-DDB8EE6DF831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352E7E7A-4AD9-4211-8CC8-3C59F9CB80D4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4B074C37-32BA-42F0-B687-CEE735D392C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<sst xmlns="http://schemas.openxmlformats.org/spreadsheetml/2006/main" count="698" uniqueCount="338">
  <si>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</si>
  <si>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</si>
  <si>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</si>
  <si>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</si>
  <si>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</si>
  <si>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</si>
  <si>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</si>
  <si>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</si>
  <si>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</si>
  <si>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</si>
  <si>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</si>
  <si>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</si>
  <si>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</si>
  <si>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</si>
  <si>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</si>
  <si>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</si>
  <si>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</si>
  <si>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</si>
  <si>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</si>
  <si>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</si>
  <si>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</si>
  <si>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</si>
  <si>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</si>
  <si>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</si>
  <si>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</si>
  <si>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</si>
  <si>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</si>
  <si>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</si>
  <si>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</si>
  <si>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</si>
  <si>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</si>
  <si>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</si>
  <si>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</si>
  <si>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</si>
  <si>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</si>
  <si>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</si>
  <si>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</si>
  <si>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</si>
  <si>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</si>
  <si>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</si>
  <si>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</si>
  <si>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</si>
  <si>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</si>
  <si>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</si>
  <si>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</si>
  <si>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2024003a Bochoř, kostel sv. Floriána - hlavní loď</t>
  </si>
  <si>
    <t>Římskokatolická farnost Bochoř</t>
  </si>
  <si>
    <t>Rozpočet</t>
  </si>
  <si>
    <t>Celkem za stavbu</t>
  </si>
  <si>
    <t>CZK</t>
  </si>
  <si>
    <t>Rekapitulace dílů</t>
  </si>
  <si>
    <t>Typ dílu</t>
  </si>
  <si>
    <t>94</t>
  </si>
  <si>
    <t>Lešení a stavební mechanismy</t>
  </si>
  <si>
    <t>95</t>
  </si>
  <si>
    <t>Dokončovací kce na pozem.stav.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</si>
  <si>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</si>
  <si>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</si>
  <si>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</si>
  <si>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</si>
  <si>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</si>
  <si>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</si>
  <si>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</si>
  <si>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</si>
  <si>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</si>
  <si>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</si>
  <si>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</si>
  <si>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</si>
  <si>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</si>
  <si>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</si>
  <si>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</si>
  <si>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</si>
  <si>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</si>
  <si>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</si>
  <si>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</si>
  <si>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</si>
  <si>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</si>
  <si>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</si>
  <si>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</si>
  <si>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</si>
  <si>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</si>
  <si>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</si>
  <si>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</si>
  <si>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</si>
  <si>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</si>
  <si>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</si>
  <si>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</si>
  <si>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</si>
  <si>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</si>
  <si>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</si>
  <si>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</si>
  <si>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</si>
  <si>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</si>
  <si>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</si>
  <si>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</si>
  <si>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</si>
  <si>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</si>
  <si>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941941032R00</t>
  </si>
  <si>
    <t>Montáž lešení leh.řad.s podlahami,š.do 1 m, H 30 m</t>
  </si>
  <si>
    <t>m2</t>
  </si>
  <si>
    <t>POL1_0</t>
  </si>
  <si>
    <t>Hlavní loď-exteriér:18,4*15*2</t>
  </si>
  <si>
    <t>VV</t>
  </si>
  <si>
    <t>941941192R00</t>
  </si>
  <si>
    <t>Příplatek za každý měsíc použití lešení k pol.1032</t>
  </si>
  <si>
    <t>552*3</t>
  </si>
  <si>
    <t>944944011R00</t>
  </si>
  <si>
    <t>Montáž ochranné sítě z umělých vláken</t>
  </si>
  <si>
    <t>944944031R00</t>
  </si>
  <si>
    <t>Příplatek za každý měsíc použití sítí k pol. 4011</t>
  </si>
  <si>
    <t>943944123R00</t>
  </si>
  <si>
    <t>Montáž lešení prostorového těžkého, H 20 m, 900 kg</t>
  </si>
  <si>
    <t>m3</t>
  </si>
  <si>
    <t>Hlavní loď:</t>
  </si>
  <si>
    <t>I.NP:10*16,7*12</t>
  </si>
  <si>
    <t>Půda:8*8/2*16,7</t>
  </si>
  <si>
    <t>943944293R00</t>
  </si>
  <si>
    <t>Příplatek za každý měsíc použití lešení k pol.4123</t>
  </si>
  <si>
    <t>2538,4*3</t>
  </si>
  <si>
    <t>941941832R00</t>
  </si>
  <si>
    <t>Demontáž lešení leh.řad.s podlahami,š.1 m, H 30 m</t>
  </si>
  <si>
    <t>944944081R00</t>
  </si>
  <si>
    <t>Demontáž ochranné sítě z umělých vláken</t>
  </si>
  <si>
    <t>943944823R00</t>
  </si>
  <si>
    <t>Demontáž lešení prostorov.těžkého, H 20 m, 900 kg</t>
  </si>
  <si>
    <t>943-94Rpol1</t>
  </si>
  <si>
    <t>Jeřáb Liebher 70</t>
  </si>
  <si>
    <t>den</t>
  </si>
  <si>
    <t>943-94Rpol2</t>
  </si>
  <si>
    <t>Montážní plošina MP 28</t>
  </si>
  <si>
    <t>952901114R00</t>
  </si>
  <si>
    <t>Vyčištění budov o výšce podlaží nad 4 m</t>
  </si>
  <si>
    <t>Podlaha:18,4*10,875</t>
  </si>
  <si>
    <t>Půda:18,4*13,715</t>
  </si>
  <si>
    <t>979011111R00</t>
  </si>
  <si>
    <t>Svislá doprava suti a vybour. hmot za 2.NP a 1.PP</t>
  </si>
  <si>
    <t>t</t>
  </si>
  <si>
    <t>Dřevo:26,237</t>
  </si>
  <si>
    <t>Plechy:3,826</t>
  </si>
  <si>
    <t>979011121R00</t>
  </si>
  <si>
    <t>Příplatek za každé další podlaží</t>
  </si>
  <si>
    <t>30,063*2</t>
  </si>
  <si>
    <t>979081111R00</t>
  </si>
  <si>
    <t>Odvoz suti a vybour. hmot na skládku do 1 km</t>
  </si>
  <si>
    <t>979081121R00</t>
  </si>
  <si>
    <t>Příplatek k odvozu za každý další 1 km</t>
  </si>
  <si>
    <t>30,063*25</t>
  </si>
  <si>
    <t>979082111R00</t>
  </si>
  <si>
    <t>Vnitrostaveništní doprava suti do 10 m</t>
  </si>
  <si>
    <t>979082121R00</t>
  </si>
  <si>
    <t>Příplatek k vnitrost. dopravě suti za dalších 5 m</t>
  </si>
  <si>
    <t>30,063*4</t>
  </si>
  <si>
    <t>979951161R00</t>
  </si>
  <si>
    <t>Výkup kovů - zinek, plechy</t>
  </si>
  <si>
    <t>979990161R00</t>
  </si>
  <si>
    <t>Poplatek za uložení - dřevo, skupina odpadu 170201</t>
  </si>
  <si>
    <t>998009101R00</t>
  </si>
  <si>
    <t>Přesun hmot lešení samostatně budovaného</t>
  </si>
  <si>
    <t>762341811R00</t>
  </si>
  <si>
    <t>Demontáž bednění střech rovných z prken hrubých</t>
  </si>
  <si>
    <t>Hlavní loď:450</t>
  </si>
  <si>
    <t>762331921R00</t>
  </si>
  <si>
    <t>Vyřezání části střešní vazby do 224 cm2</t>
  </si>
  <si>
    <t>m</t>
  </si>
  <si>
    <t>Námětek 14/16:2*32</t>
  </si>
  <si>
    <t>762331931R00</t>
  </si>
  <si>
    <t>Vyřezání části střešní vazby do 288 cm2</t>
  </si>
  <si>
    <t>Kleština 14/17:7*8</t>
  </si>
  <si>
    <t>Krokev 14/18:12,5*32</t>
  </si>
  <si>
    <t>762331941R00</t>
  </si>
  <si>
    <t>Vyřezání části střešní vazby do 450 cm2</t>
  </si>
  <si>
    <t>Pozednice 22/17:4,5*2+5*2+5,5*4</t>
  </si>
  <si>
    <t>Dolní vaznice 18/20:4*2+5*6</t>
  </si>
  <si>
    <t>Střední vaznice 18/20:2,5*2+5*6</t>
  </si>
  <si>
    <t>Vrcholová vaznice 18/20:4*1+5*3</t>
  </si>
  <si>
    <t>Šikmý sloup 19/22:12,5*6</t>
  </si>
  <si>
    <t>762331951R00</t>
  </si>
  <si>
    <t>Vyřezání části střešní vazby nad 450 cm2</t>
  </si>
  <si>
    <t>Vazný trám 24/27:5*2+15*4</t>
  </si>
  <si>
    <t>Krátče 25/27:2*22</t>
  </si>
  <si>
    <t>Výměna v.t. 24/27:4*2+5*6</t>
  </si>
  <si>
    <t>Šikmý sloup 20/24:12,5*2</t>
  </si>
  <si>
    <t>762333120R00</t>
  </si>
  <si>
    <t>Montáž vázaných krovů nepravidelných do 224 cm2</t>
  </si>
  <si>
    <t>762333130R00</t>
  </si>
  <si>
    <t>Montáž vázaných krovů nepravidelných do 288 cm2</t>
  </si>
  <si>
    <t>762333140R00</t>
  </si>
  <si>
    <t>Montáž vázaných krovů nepravidelných do 450 cm2</t>
  </si>
  <si>
    <t>Středová vaznice 18/20:2,5*2+5*6</t>
  </si>
  <si>
    <t>Šikmý sloupek 19/22:12,5*6</t>
  </si>
  <si>
    <t>762333150R00</t>
  </si>
  <si>
    <t>Montáž vázaných krovů nepravidelných nad 450 cm2</t>
  </si>
  <si>
    <t>762337113R00</t>
  </si>
  <si>
    <t>Celodřevěný plátový spoj, střeš.vazba, do 450 cm2</t>
  </si>
  <si>
    <t>kus</t>
  </si>
  <si>
    <t>Vazní trám:4</t>
  </si>
  <si>
    <t>762088113R00</t>
  </si>
  <si>
    <t>Zakrývání provizorní plachtou 12x15m,vč.odstranění</t>
  </si>
  <si>
    <t>Hlavní loď:3</t>
  </si>
  <si>
    <t>762085153R00</t>
  </si>
  <si>
    <t xml:space="preserve">Hoblování tesařských prvků - ručně </t>
  </si>
  <si>
    <t>Pozednice 22/17:(0,22+0,17)*2*(4,5*2+5*2+5,5*4)</t>
  </si>
  <si>
    <t>Vazný trám 24/27:(0,24+0,27)*2*(5*2+15*4)</t>
  </si>
  <si>
    <t>Krátče 25/27:(0,25+0,27)*2*(2*22)</t>
  </si>
  <si>
    <t>Výměna v.t. 24/27:(0,24+0,27)*2*(4*2+5*6)</t>
  </si>
  <si>
    <t>Dolní vaznice 18/20:(0,18+0,2)*2*(4*2+5*6)</t>
  </si>
  <si>
    <t>Střední vaznice 18/20:(0,18+0,2)*2*(2,5*2+5*6)</t>
  </si>
  <si>
    <t>Vrcholová vaznice 18/20:(0,18+0,2)*2*(4*1+5*3)</t>
  </si>
  <si>
    <t>Šikmý sloup 19/22:(0,19+0,22)*2*12,5*6</t>
  </si>
  <si>
    <t>Šikmý sloup 20/24:(0,2+0,24)*2*(12,5*2)</t>
  </si>
  <si>
    <t>Kleština 14/17:(0,14+0,17)*2*(7*8)</t>
  </si>
  <si>
    <t>Krokev 14/18:(0,14+0,18)*2*(12,5*32)</t>
  </si>
  <si>
    <t>Námětek 14/16:(0,14+0,16)*2*(2*32)</t>
  </si>
  <si>
    <t>762313112R00</t>
  </si>
  <si>
    <t>Montáž svorníků, šroubů délky 300 mm</t>
  </si>
  <si>
    <t>Hlavní loď:8*4</t>
  </si>
  <si>
    <t>762341610R00</t>
  </si>
  <si>
    <t>Montáž bednění okapových říms z fošen tl. 40mm</t>
  </si>
  <si>
    <t>Hlavní loď:18,4*0,7*2</t>
  </si>
  <si>
    <t>762342203R00</t>
  </si>
  <si>
    <t>Montáž laťování střech, vzdálenost latí 22 - 36 cm</t>
  </si>
  <si>
    <t>605-15501</t>
  </si>
  <si>
    <t>Hranoly SM/JD</t>
  </si>
  <si>
    <t>Pozednice 22/17:0,22*0,17*(4,5*2+5*2+5,5*4)*1,1</t>
  </si>
  <si>
    <t>Vazní trám 24/27:0,24*0,24*(5*2+15*4)*1,1</t>
  </si>
  <si>
    <t>Krátče 25/27:0,25*0,27*2*22*1,1</t>
  </si>
  <si>
    <t>Výměna v.t. 24/27:0,24*0,27*(4*2+5*6)*1,1</t>
  </si>
  <si>
    <t>Dolní vaznice 18/20:0,18*0,2*(4*2+5*6)*1,1</t>
  </si>
  <si>
    <t>Středová vaznice 18/20:0,18*0,2*(2,5*2+5*6)*1,1</t>
  </si>
  <si>
    <t>Vrcholová vaznice 18/20:0,18*0,2*(4*1+5*3)*1,1</t>
  </si>
  <si>
    <t>Šikmý sloupek 19/22:0,19*0,22*12,5*6*1,1</t>
  </si>
  <si>
    <t>Šikmý sloupek 20/24:0,2*0,24*12,5*2*1,1</t>
  </si>
  <si>
    <t>Kleština 14/17:0,14*0,17*4*8*1,1</t>
  </si>
  <si>
    <t>Krokev 14/18:0,14*0,18*12,5*32*1,1</t>
  </si>
  <si>
    <t>Námětek 14/16:0,14*0,16*2*32*1,1</t>
  </si>
  <si>
    <t>60515599</t>
  </si>
  <si>
    <t>Příplatek k ceně hranolů za délku přes 8m</t>
  </si>
  <si>
    <t>POL3_0</t>
  </si>
  <si>
    <t>Vazný trám 24/27:0,24*0,27*15*4*1,1</t>
  </si>
  <si>
    <t>Šikmý sloup 19/22:0,19*0,22*12,5*6*1,1</t>
  </si>
  <si>
    <t>Šikmý sloup 20/24:0,2*0,24*12,5*2*1,1</t>
  </si>
  <si>
    <t>60517101</t>
  </si>
  <si>
    <t>Střešní lať SM/JD do 25 cm2</t>
  </si>
  <si>
    <t>Hlavní loď:0,04*0,06*450*3,5*1,2</t>
  </si>
  <si>
    <t>60514101</t>
  </si>
  <si>
    <t>Fošna SM/JD, omít., tl. 40mm, dl. do 4m</t>
  </si>
  <si>
    <t>Hlavní loď:18,4*2*0,7*0,04*1,15</t>
  </si>
  <si>
    <t>762991111R00</t>
  </si>
  <si>
    <t>Montáž a demontáž stavebního vrátku</t>
  </si>
  <si>
    <t>Hlavní loď:16*2</t>
  </si>
  <si>
    <t>762991121R00</t>
  </si>
  <si>
    <t>Pronájem lanového stavebního vrátku</t>
  </si>
  <si>
    <t>762395000R00</t>
  </si>
  <si>
    <t>Spojovací a ochranné prostředky pro střechy</t>
  </si>
  <si>
    <t>Pozednice 22/17:0,22*0,17*(4,5*2+5*2+5,5*4)</t>
  </si>
  <si>
    <t>Vazný trám 24/27:0,24*0,27*(5*2+15*4)</t>
  </si>
  <si>
    <t>Krátče 25/27:0,25*0,27*2*22</t>
  </si>
  <si>
    <t>Výměna v.t. 24/27:0,24*0,27*(4*2+5*6)</t>
  </si>
  <si>
    <t>Dolní vaznice 18/20:0,18*0,2*(4*2+5*6)</t>
  </si>
  <si>
    <t>Středová vaznice 18/20:0,18*0,2*(2,5*2+5*6)</t>
  </si>
  <si>
    <t>Vrcholová vaznice18/20:0,18*0,2*(4*1+5*3)</t>
  </si>
  <si>
    <t>Šikmý sloupek 19/22:0,19*0,22*12,5*6</t>
  </si>
  <si>
    <t>Šikmý sloupek 20/24:0,2*0,24*12,5*2</t>
  </si>
  <si>
    <t>Kleština 14/17:0,14*0,17*7*8</t>
  </si>
  <si>
    <t>Krokev 14/18:0,14*0,18*(12,5*32)</t>
  </si>
  <si>
    <t>Námětek 14/16:0,14*0,16*2*32</t>
  </si>
  <si>
    <t>Latě 4/6:0,04*0,06*450*3,5</t>
  </si>
  <si>
    <t>Fošny:18,4*2*0,7*0,04</t>
  </si>
  <si>
    <t>998762203R00</t>
  </si>
  <si>
    <t>Přesun hmot pro tesařské konstrukce, výšky do 24 m</t>
  </si>
  <si>
    <t>764312842R00</t>
  </si>
  <si>
    <t>Demontáž krytiny, tab.2 x 0,67 m,nad 25 m2, nad 45°</t>
  </si>
  <si>
    <t>764322852R00</t>
  </si>
  <si>
    <t>Demontáž oplechování okapů, TK, rš 660 mm, nad 45°</t>
  </si>
  <si>
    <t>Hlavní loď:20*2</t>
  </si>
  <si>
    <t>764331832R00</t>
  </si>
  <si>
    <t>Demontáž lemování zdí, rš 250 a 330 mm, nad 45°</t>
  </si>
  <si>
    <t>Hlavní loď:5+52</t>
  </si>
  <si>
    <t>764351838R00</t>
  </si>
  <si>
    <t>Demontáž háků, sklon nad 45°</t>
  </si>
  <si>
    <t>Hlavní loď:42</t>
  </si>
  <si>
    <t>764362812R00</t>
  </si>
  <si>
    <t>Demontáž střešního okna, hladká krytina, nad 45°</t>
  </si>
  <si>
    <t>764393832R00</t>
  </si>
  <si>
    <t>Demontáž hřebene střechy, rš do 400 mm, nad 45°</t>
  </si>
  <si>
    <t>Hlavní loď:20</t>
  </si>
  <si>
    <t>764222450R00</t>
  </si>
  <si>
    <t>Oplechování okapů Ti Zn, tvrdá krytina, rš 660 mm</t>
  </si>
  <si>
    <t>Hlavní loď:40</t>
  </si>
  <si>
    <t>764231430R00</t>
  </si>
  <si>
    <t>Lemování Ti Zn plechem zdí,tvrdá krytina,rš 330 mm</t>
  </si>
  <si>
    <t>Hlavní loď:52</t>
  </si>
  <si>
    <t>764231440R00</t>
  </si>
  <si>
    <t>Lemování Ti Zn plechem zdí,tvrdá krytina,rš 400 mm</t>
  </si>
  <si>
    <t>Hlavní loď:5</t>
  </si>
  <si>
    <t>764255403R00</t>
  </si>
  <si>
    <t>Žlaby z Ti Zn plechu, nástřešní oblé, rš 660 mm</t>
  </si>
  <si>
    <t>764261420R00</t>
  </si>
  <si>
    <t>Střešní okna z Ti Zn, krytina vlnitá, 60 x 60 cm</t>
  </si>
  <si>
    <t>998764203R00</t>
  </si>
  <si>
    <t>Přesun hmot pro klempířské konstr., výšky do 24 m</t>
  </si>
  <si>
    <t>765322611RT8</t>
  </si>
  <si>
    <t>765322694R00</t>
  </si>
  <si>
    <t>765322801R00</t>
  </si>
  <si>
    <t>Hlavní loď - lemování:52</t>
  </si>
  <si>
    <t>Hlavní loď - okap:40</t>
  </si>
  <si>
    <t>765322810RT7</t>
  </si>
  <si>
    <t>765328521RT1</t>
  </si>
  <si>
    <t>998765203R00</t>
  </si>
  <si>
    <t>Přesun hmot pro krytiny tvrdé, výšky do 24 m</t>
  </si>
  <si>
    <t>783782210R00</t>
  </si>
  <si>
    <t>Nátěr tesařských konstrukcí Bochemitem Plus I 2x</t>
  </si>
  <si>
    <t>Pozednice 22/17:(0,22+0,17)*2*(4,5*2+5*2+5,5*2)</t>
  </si>
  <si>
    <t>Vazní trám 24/27:(0,24+0,27)*2*(5*2+15*4)</t>
  </si>
  <si>
    <t>Krátče 25/27:(0,25+0,27)*2*2*22</t>
  </si>
  <si>
    <t>Středová vaznice 18/20:(0,18+0,2)*2*(2,5*2+5*6)</t>
  </si>
  <si>
    <t>Šikmý sloupek 19/22:(0,19+0,22)*2*12,5*6</t>
  </si>
  <si>
    <t>Šikmý sloupek 20/24:(0,2+0,24)*2*12,5*2</t>
  </si>
  <si>
    <t>Kleština 14/17:(0,14+0,17)*2*7*8</t>
  </si>
  <si>
    <t>Krokev 14/18:(0,14+0,18)*2*12,5*32</t>
  </si>
  <si>
    <t>Námětek 14/16:(0,14+0,16)*2*2*32</t>
  </si>
  <si>
    <t>Střešní latě:(0,04+0,06)*2*450*3,5</t>
  </si>
  <si>
    <t>Fošny:18,4*2*2*0,7</t>
  </si>
  <si>
    <t>VN-10001</t>
  </si>
  <si>
    <t>Zařízení staveniště</t>
  </si>
  <si>
    <t>VN-10003</t>
  </si>
  <si>
    <t>Ztížené výrobní podmínky, přesun stavebních kapaci</t>
  </si>
  <si>
    <t/>
  </si>
  <si>
    <t>SUM</t>
  </si>
  <si>
    <t>Poznámky uchazeče k zadání</t>
  </si>
  <si>
    <t>POPUZIV</t>
  </si>
  <si>
    <t>END</t>
  </si>
  <si>
    <t>Bochoř, kostel sv. Floriána - hlavní loď</t>
  </si>
  <si>
    <t>Krytina vláknocementová  složitá, na latě, jednoduché krytí</t>
  </si>
  <si>
    <t>Příplatek za sklon přes 60 do 75°,kryt.slož.</t>
  </si>
  <si>
    <t>Samostatné přiřezání a uchycení - rovné</t>
  </si>
  <si>
    <t>Dvojité založení krytiny u okapu do roviny</t>
  </si>
  <si>
    <t>Hřeben, na šablony, obdélníky, vlnovky, hřebenáč kónický 400 x 120 mm, 3 kusy/m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</si>
</sst>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3" borderId="7" xfId="0" applyNumberFormat="1" applyFont="1" applyFill="1" applyBorder="1" applyAlignment="1">
      <alignment horizontal="righ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E480D356-88BB-4236-9C79-DC95D99C0A5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31474-927B-462D-8AE2-8E7D5B0EF225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3826E-90DD-40CC-9B54-9441649E4647}">
  <sheetPr codeName="List5112">
    <tabColor rgb="FF66FF66"/>
  </sheetPr>
  <dimension ref="A1:O59"/>
  <sheetViews>
    <sheetView showGridLines="0" topLeftCell="B22" zoomScaleNormal="100" zoomScaleSheetLayoutView="75" workbookViewId="0">
      <selection activeCell="D13" sqref="D13:G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99" t="s">
        <v>42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3"/>
      <c r="B2" s="70" t="s">
        <v>40</v>
      </c>
      <c r="C2" s="71"/>
      <c r="D2" s="186" t="s">
        <v>332</v>
      </c>
      <c r="E2" s="187"/>
      <c r="F2" s="187"/>
      <c r="G2" s="187"/>
      <c r="H2" s="187"/>
      <c r="I2" s="187"/>
      <c r="J2" s="188"/>
      <c r="O2" s="1"/>
    </row>
    <row r="3" spans="1:15" ht="23.25" hidden="1" customHeight="1" x14ac:dyDescent="0.2">
      <c r="A3" s="3"/>
      <c r="B3" s="72" t="s">
        <v>43</v>
      </c>
      <c r="C3" s="73"/>
      <c r="D3" s="193"/>
      <c r="E3" s="194"/>
      <c r="F3" s="194"/>
      <c r="G3" s="194"/>
      <c r="H3" s="194"/>
      <c r="I3" s="194"/>
      <c r="J3" s="195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46</v>
      </c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10"/>
      <c r="E11" s="210"/>
      <c r="F11" s="210"/>
      <c r="G11" s="210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198"/>
      <c r="E12" s="198"/>
      <c r="F12" s="198"/>
      <c r="G12" s="198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23"/>
      <c r="E13" s="223"/>
      <c r="F13" s="223"/>
      <c r="G13" s="223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192"/>
      <c r="F15" s="192"/>
      <c r="G15" s="196"/>
      <c r="H15" s="196"/>
      <c r="I15" s="196" t="s">
        <v>28</v>
      </c>
      <c r="J15" s="197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189"/>
      <c r="F16" s="190"/>
      <c r="G16" s="189"/>
      <c r="H16" s="190"/>
      <c r="I16" s="189">
        <f>SUMIF(F47:F55,A16,I47:I55)+SUMIF(F47:F55,"PSU",I47:I55)</f>
        <v>0</v>
      </c>
      <c r="J16" s="191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189"/>
      <c r="F17" s="190"/>
      <c r="G17" s="189"/>
      <c r="H17" s="190"/>
      <c r="I17" s="189">
        <f>SUMIF(F47:F55,A17,I47:I55)</f>
        <v>0</v>
      </c>
      <c r="J17" s="191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189"/>
      <c r="F18" s="190"/>
      <c r="G18" s="189"/>
      <c r="H18" s="190"/>
      <c r="I18" s="189">
        <f>SUMIF(F47:F55,A18,I47:I55)</f>
        <v>0</v>
      </c>
      <c r="J18" s="191"/>
    </row>
    <row r="19" spans="1:10" ht="23.25" customHeight="1" x14ac:dyDescent="0.2">
      <c r="A19" s="128" t="s">
        <v>68</v>
      </c>
      <c r="B19" s="129" t="s">
        <v>26</v>
      </c>
      <c r="C19" s="47"/>
      <c r="D19" s="48"/>
      <c r="E19" s="189"/>
      <c r="F19" s="190"/>
      <c r="G19" s="189"/>
      <c r="H19" s="190"/>
      <c r="I19" s="189">
        <f>SUMIF(F47:F55,A19,I47:I55)</f>
        <v>0</v>
      </c>
      <c r="J19" s="191"/>
    </row>
    <row r="20" spans="1:10" ht="23.25" customHeight="1" x14ac:dyDescent="0.2">
      <c r="A20" s="128" t="s">
        <v>69</v>
      </c>
      <c r="B20" s="129" t="s">
        <v>27</v>
      </c>
      <c r="C20" s="47"/>
      <c r="D20" s="48"/>
      <c r="E20" s="189"/>
      <c r="F20" s="190"/>
      <c r="G20" s="189"/>
      <c r="H20" s="190"/>
      <c r="I20" s="189">
        <f>SUMIF(F47:F55,A20,I47:I55)</f>
        <v>0</v>
      </c>
      <c r="J20" s="191"/>
    </row>
    <row r="21" spans="1:10" ht="23.25" customHeight="1" x14ac:dyDescent="0.2">
      <c r="A21" s="3"/>
      <c r="B21" s="63" t="s">
        <v>28</v>
      </c>
      <c r="C21" s="64"/>
      <c r="D21" s="65"/>
      <c r="E21" s="208"/>
      <c r="F21" s="209"/>
      <c r="G21" s="208"/>
      <c r="H21" s="209"/>
      <c r="I21" s="208">
        <f>SUM(I16:J20)</f>
        <v>0</v>
      </c>
      <c r="J21" s="213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06">
        <f>ZakladDPHSniVypocet</f>
        <v>0</v>
      </c>
      <c r="H23" s="207"/>
      <c r="I23" s="207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11">
        <f>ZakladDPHSni*SazbaDPH1/100</f>
        <v>0</v>
      </c>
      <c r="H24" s="212"/>
      <c r="I24" s="212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06">
        <f>ZakladDPHZaklVypocet</f>
        <v>0</v>
      </c>
      <c r="H25" s="207"/>
      <c r="I25" s="207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02">
        <f>ZakladDPHZakl*SazbaDPH2/100</f>
        <v>0</v>
      </c>
      <c r="H26" s="203"/>
      <c r="I26" s="203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04">
        <f>0</f>
        <v>0</v>
      </c>
      <c r="H27" s="204"/>
      <c r="I27" s="204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26">
        <f>ZakladDPHSniVypocet+ZakladDPHZaklVypocet</f>
        <v>0</v>
      </c>
      <c r="H28" s="226"/>
      <c r="I28" s="226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05">
        <f>ZakladDPHSni+DPHSni+ZakladDPHZakl+DPHZakl+Zaokrouhleni</f>
        <v>0</v>
      </c>
      <c r="H29" s="205"/>
      <c r="I29" s="205"/>
      <c r="J29" s="107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45625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24"/>
      <c r="E34" s="224"/>
      <c r="G34" s="224"/>
      <c r="H34" s="224"/>
      <c r="I34" s="224"/>
      <c r="J34" s="31"/>
    </row>
    <row r="35" spans="1:10" ht="12.75" customHeight="1" x14ac:dyDescent="0.2">
      <c r="A35" s="3"/>
      <c r="B35" s="3"/>
      <c r="D35" s="225" t="s">
        <v>2</v>
      </c>
      <c r="E35" s="225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47</v>
      </c>
      <c r="C39" s="214" t="s">
        <v>45</v>
      </c>
      <c r="D39" s="215"/>
      <c r="E39" s="215"/>
      <c r="F39" s="96">
        <f>'Rozpočet Pol'!AC213</f>
        <v>0</v>
      </c>
      <c r="G39" s="97">
        <f>'Rozpočet Pol'!AD213</f>
        <v>0</v>
      </c>
      <c r="H39" s="98">
        <f>(F39*SazbaDPH1/100)+(G39*SazbaDPH2/100)</f>
        <v>0</v>
      </c>
      <c r="I39" s="98">
        <f>F39+G39+H39</f>
        <v>0</v>
      </c>
      <c r="J39" s="92" t="str">
        <f>IF(_xlfn.SINGLE(CenaCelkemVypocet)=0,"",I39/_xlfn.SINGLE(CenaCelkemVypocet)*100)</f>
        <v/>
      </c>
    </row>
    <row r="40" spans="1:10" ht="25.5" hidden="1" customHeight="1" x14ac:dyDescent="0.2">
      <c r="A40" s="85"/>
      <c r="B40" s="216" t="s">
        <v>48</v>
      </c>
      <c r="C40" s="217"/>
      <c r="D40" s="217"/>
      <c r="E40" s="218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50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51</v>
      </c>
      <c r="G46" s="117"/>
      <c r="H46" s="117"/>
      <c r="I46" s="219" t="s">
        <v>28</v>
      </c>
      <c r="J46" s="219"/>
    </row>
    <row r="47" spans="1:10" ht="25.5" customHeight="1" x14ac:dyDescent="0.2">
      <c r="A47" s="110"/>
      <c r="B47" s="118" t="s">
        <v>52</v>
      </c>
      <c r="C47" s="221" t="s">
        <v>53</v>
      </c>
      <c r="D47" s="222"/>
      <c r="E47" s="222"/>
      <c r="F47" s="120" t="s">
        <v>23</v>
      </c>
      <c r="G47" s="121"/>
      <c r="H47" s="121"/>
      <c r="I47" s="220">
        <f>'Rozpočet Pol'!G8</f>
        <v>0</v>
      </c>
      <c r="J47" s="220"/>
    </row>
    <row r="48" spans="1:10" ht="25.5" customHeight="1" x14ac:dyDescent="0.2">
      <c r="A48" s="110"/>
      <c r="B48" s="112" t="s">
        <v>54</v>
      </c>
      <c r="C48" s="228" t="s">
        <v>55</v>
      </c>
      <c r="D48" s="229"/>
      <c r="E48" s="229"/>
      <c r="F48" s="122" t="s">
        <v>23</v>
      </c>
      <c r="G48" s="123"/>
      <c r="H48" s="123"/>
      <c r="I48" s="227">
        <f>'Rozpočet Pol'!G26</f>
        <v>0</v>
      </c>
      <c r="J48" s="227"/>
    </row>
    <row r="49" spans="1:10" ht="25.5" customHeight="1" x14ac:dyDescent="0.2">
      <c r="A49" s="110"/>
      <c r="B49" s="112" t="s">
        <v>56</v>
      </c>
      <c r="C49" s="228" t="s">
        <v>57</v>
      </c>
      <c r="D49" s="229"/>
      <c r="E49" s="229"/>
      <c r="F49" s="122" t="s">
        <v>23</v>
      </c>
      <c r="G49" s="123"/>
      <c r="H49" s="123"/>
      <c r="I49" s="227">
        <f>'Rozpočet Pol'!G31</f>
        <v>0</v>
      </c>
      <c r="J49" s="227"/>
    </row>
    <row r="50" spans="1:10" ht="25.5" customHeight="1" x14ac:dyDescent="0.2">
      <c r="A50" s="110"/>
      <c r="B50" s="112" t="s">
        <v>58</v>
      </c>
      <c r="C50" s="228" t="s">
        <v>59</v>
      </c>
      <c r="D50" s="229"/>
      <c r="E50" s="229"/>
      <c r="F50" s="122" t="s">
        <v>23</v>
      </c>
      <c r="G50" s="123"/>
      <c r="H50" s="123"/>
      <c r="I50" s="227">
        <f>'Rozpočet Pol'!G45</f>
        <v>0</v>
      </c>
      <c r="J50" s="227"/>
    </row>
    <row r="51" spans="1:10" ht="25.5" customHeight="1" x14ac:dyDescent="0.2">
      <c r="A51" s="110"/>
      <c r="B51" s="112" t="s">
        <v>60</v>
      </c>
      <c r="C51" s="228" t="s">
        <v>61</v>
      </c>
      <c r="D51" s="229"/>
      <c r="E51" s="229"/>
      <c r="F51" s="122" t="s">
        <v>24</v>
      </c>
      <c r="G51" s="123"/>
      <c r="H51" s="123"/>
      <c r="I51" s="227">
        <f>'Rozpočet Pol'!G47</f>
        <v>0</v>
      </c>
      <c r="J51" s="227"/>
    </row>
    <row r="52" spans="1:10" ht="25.5" customHeight="1" x14ac:dyDescent="0.2">
      <c r="A52" s="110"/>
      <c r="B52" s="112" t="s">
        <v>62</v>
      </c>
      <c r="C52" s="228" t="s">
        <v>63</v>
      </c>
      <c r="D52" s="229"/>
      <c r="E52" s="229"/>
      <c r="F52" s="122" t="s">
        <v>24</v>
      </c>
      <c r="G52" s="123"/>
      <c r="H52" s="123"/>
      <c r="I52" s="227">
        <f>'Rozpočet Pol'!G156</f>
        <v>0</v>
      </c>
      <c r="J52" s="227"/>
    </row>
    <row r="53" spans="1:10" ht="25.5" customHeight="1" x14ac:dyDescent="0.2">
      <c r="A53" s="110"/>
      <c r="B53" s="112" t="s">
        <v>64</v>
      </c>
      <c r="C53" s="228" t="s">
        <v>65</v>
      </c>
      <c r="D53" s="229"/>
      <c r="E53" s="229"/>
      <c r="F53" s="122" t="s">
        <v>24</v>
      </c>
      <c r="G53" s="123"/>
      <c r="H53" s="123"/>
      <c r="I53" s="227">
        <f>'Rozpočet Pol'!G180</f>
        <v>0</v>
      </c>
      <c r="J53" s="227"/>
    </row>
    <row r="54" spans="1:10" ht="25.5" customHeight="1" x14ac:dyDescent="0.2">
      <c r="A54" s="110"/>
      <c r="B54" s="112" t="s">
        <v>66</v>
      </c>
      <c r="C54" s="228" t="s">
        <v>67</v>
      </c>
      <c r="D54" s="229"/>
      <c r="E54" s="229"/>
      <c r="F54" s="122" t="s">
        <v>24</v>
      </c>
      <c r="G54" s="123"/>
      <c r="H54" s="123"/>
      <c r="I54" s="227">
        <f>'Rozpočet Pol'!G192</f>
        <v>0</v>
      </c>
      <c r="J54" s="227"/>
    </row>
    <row r="55" spans="1:10" ht="25.5" customHeight="1" x14ac:dyDescent="0.2">
      <c r="A55" s="110"/>
      <c r="B55" s="119" t="s">
        <v>68</v>
      </c>
      <c r="C55" s="231" t="s">
        <v>26</v>
      </c>
      <c r="D55" s="232"/>
      <c r="E55" s="232"/>
      <c r="F55" s="124" t="s">
        <v>23</v>
      </c>
      <c r="G55" s="125"/>
      <c r="H55" s="125"/>
      <c r="I55" s="230">
        <f>'Rozpočet Pol'!G209</f>
        <v>0</v>
      </c>
      <c r="J55" s="230"/>
    </row>
    <row r="56" spans="1:10" ht="25.5" customHeight="1" x14ac:dyDescent="0.2">
      <c r="A56" s="111"/>
      <c r="B56" s="115" t="s">
        <v>1</v>
      </c>
      <c r="C56" s="115"/>
      <c r="D56" s="116"/>
      <c r="E56" s="116"/>
      <c r="F56" s="126"/>
      <c r="G56" s="127"/>
      <c r="H56" s="127"/>
      <c r="I56" s="233">
        <f>SUM(I47:I55)</f>
        <v>0</v>
      </c>
      <c r="J56" s="233"/>
    </row>
    <row r="57" spans="1:10" x14ac:dyDescent="0.2">
      <c r="F57" s="84"/>
      <c r="G57" s="84"/>
      <c r="H57" s="84"/>
      <c r="I57" s="84"/>
      <c r="J57" s="84"/>
    </row>
    <row r="58" spans="1:10" x14ac:dyDescent="0.2">
      <c r="F58" s="84"/>
      <c r="G58" s="84"/>
      <c r="H58" s="84"/>
      <c r="I58" s="84"/>
      <c r="J58" s="84"/>
    </row>
    <row r="59" spans="1:10" x14ac:dyDescent="0.2">
      <c r="F59" s="84"/>
      <c r="G59" s="84"/>
      <c r="H59" s="84"/>
      <c r="I59" s="84"/>
      <c r="J59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4:J54"/>
    <mergeCell ref="C54:E54"/>
    <mergeCell ref="I55:J55"/>
    <mergeCell ref="C55:E55"/>
    <mergeCell ref="I56:J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4:E34"/>
    <mergeCell ref="D35:E35"/>
    <mergeCell ref="G19:H19"/>
    <mergeCell ref="G20:H20"/>
    <mergeCell ref="G34:I34"/>
    <mergeCell ref="G28:I28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779AC-224C-4F60-9A43-DCBA2C8596EB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68" t="s">
        <v>41</v>
      </c>
      <c r="B2" s="67"/>
      <c r="C2" s="236"/>
      <c r="D2" s="236"/>
      <c r="E2" s="236"/>
      <c r="F2" s="236"/>
      <c r="G2" s="237"/>
    </row>
    <row r="3" spans="1:7" ht="24.95" hidden="1" customHeight="1" x14ac:dyDescent="0.2">
      <c r="A3" s="68" t="s">
        <v>7</v>
      </c>
      <c r="B3" s="67"/>
      <c r="C3" s="236"/>
      <c r="D3" s="236"/>
      <c r="E3" s="236"/>
      <c r="F3" s="236"/>
      <c r="G3" s="237"/>
    </row>
    <row r="4" spans="1:7" ht="24.95" hidden="1" customHeight="1" x14ac:dyDescent="0.2">
      <c r="A4" s="68" t="s">
        <v>8</v>
      </c>
      <c r="B4" s="67"/>
      <c r="C4" s="236"/>
      <c r="D4" s="236"/>
      <c r="E4" s="236"/>
      <c r="F4" s="236"/>
      <c r="G4" s="237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63566-5F21-4397-984E-03317B7911C2}">
  <sheetPr>
    <outlinePr summaryBelow="0"/>
  </sheetPr>
  <dimension ref="A1:BH223"/>
  <sheetViews>
    <sheetView tabSelected="1" topLeftCell="A163" workbookViewId="0">
      <selection activeCell="C190" sqref="C190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71</v>
      </c>
    </row>
    <row r="2" spans="1:60" ht="24.95" customHeight="1" x14ac:dyDescent="0.2">
      <c r="A2" s="132" t="s">
        <v>70</v>
      </c>
      <c r="B2" s="130"/>
      <c r="C2" s="251" t="s">
        <v>45</v>
      </c>
      <c r="D2" s="252"/>
      <c r="E2" s="252"/>
      <c r="F2" s="252"/>
      <c r="G2" s="253"/>
      <c r="AE2" t="s">
        <v>72</v>
      </c>
    </row>
    <row r="3" spans="1:60" ht="24.95" hidden="1" customHeight="1" x14ac:dyDescent="0.2">
      <c r="A3" s="133" t="s">
        <v>7</v>
      </c>
      <c r="B3" s="131"/>
      <c r="C3" s="254"/>
      <c r="D3" s="255"/>
      <c r="E3" s="255"/>
      <c r="F3" s="255"/>
      <c r="G3" s="256"/>
      <c r="AE3" t="s">
        <v>73</v>
      </c>
    </row>
    <row r="4" spans="1:60" ht="24.95" hidden="1" customHeight="1" x14ac:dyDescent="0.2">
      <c r="A4" s="133" t="s">
        <v>8</v>
      </c>
      <c r="B4" s="131"/>
      <c r="C4" s="254"/>
      <c r="D4" s="255"/>
      <c r="E4" s="255"/>
      <c r="F4" s="255"/>
      <c r="G4" s="256"/>
      <c r="AE4" t="s">
        <v>74</v>
      </c>
    </row>
    <row r="5" spans="1:60" hidden="1" x14ac:dyDescent="0.2">
      <c r="A5" s="134" t="s">
        <v>75</v>
      </c>
      <c r="B5" s="135"/>
      <c r="C5" s="135"/>
      <c r="D5" s="136"/>
      <c r="E5" s="136"/>
      <c r="F5" s="136"/>
      <c r="G5" s="137"/>
      <c r="AE5" t="s">
        <v>76</v>
      </c>
    </row>
    <row r="7" spans="1:60" ht="38.25" x14ac:dyDescent="0.2">
      <c r="A7" s="142" t="s">
        <v>77</v>
      </c>
      <c r="B7" s="143" t="s">
        <v>78</v>
      </c>
      <c r="C7" s="143" t="s">
        <v>79</v>
      </c>
      <c r="D7" s="142" t="s">
        <v>80</v>
      </c>
      <c r="E7" s="142" t="s">
        <v>81</v>
      </c>
      <c r="F7" s="138" t="s">
        <v>82</v>
      </c>
      <c r="G7" s="159" t="s">
        <v>28</v>
      </c>
      <c r="H7" s="160" t="s">
        <v>29</v>
      </c>
      <c r="I7" s="160" t="s">
        <v>83</v>
      </c>
      <c r="J7" s="160" t="s">
        <v>30</v>
      </c>
      <c r="K7" s="160" t="s">
        <v>84</v>
      </c>
      <c r="L7" s="160" t="s">
        <v>85</v>
      </c>
      <c r="M7" s="160" t="s">
        <v>86</v>
      </c>
      <c r="N7" s="160" t="s">
        <v>87</v>
      </c>
      <c r="O7" s="160" t="s">
        <v>88</v>
      </c>
      <c r="P7" s="160" t="s">
        <v>89</v>
      </c>
      <c r="Q7" s="160" t="s">
        <v>90</v>
      </c>
      <c r="R7" s="160" t="s">
        <v>91</v>
      </c>
      <c r="S7" s="160" t="s">
        <v>92</v>
      </c>
      <c r="T7" s="160" t="s">
        <v>93</v>
      </c>
      <c r="U7" s="145" t="s">
        <v>94</v>
      </c>
    </row>
    <row r="8" spans="1:60" x14ac:dyDescent="0.2">
      <c r="A8" s="161" t="s">
        <v>95</v>
      </c>
      <c r="B8" s="162" t="s">
        <v>52</v>
      </c>
      <c r="C8" s="163" t="s">
        <v>53</v>
      </c>
      <c r="D8" s="164"/>
      <c r="E8" s="165"/>
      <c r="F8" s="166"/>
      <c r="G8" s="166">
        <f>SUMIF(AE9:AE25,"&lt;&gt;NOR",G9:G25)</f>
        <v>0</v>
      </c>
      <c r="H8" s="166"/>
      <c r="I8" s="166">
        <f>SUM(I9:I25)</f>
        <v>0</v>
      </c>
      <c r="J8" s="166"/>
      <c r="K8" s="166">
        <f>SUM(K9:K25)</f>
        <v>0</v>
      </c>
      <c r="L8" s="166"/>
      <c r="M8" s="166">
        <f>SUM(M9:M25)</f>
        <v>0</v>
      </c>
      <c r="N8" s="144"/>
      <c r="O8" s="144">
        <f>SUM(O9:O25)</f>
        <v>47.725720000000003</v>
      </c>
      <c r="P8" s="144"/>
      <c r="Q8" s="144">
        <f>SUM(Q9:Q25)</f>
        <v>0</v>
      </c>
      <c r="R8" s="144"/>
      <c r="S8" s="144"/>
      <c r="T8" s="161"/>
      <c r="U8" s="144">
        <f>SUM(U9:U25)</f>
        <v>553.39</v>
      </c>
      <c r="AE8" t="s">
        <v>96</v>
      </c>
    </row>
    <row r="9" spans="1:60" outlineLevel="1" x14ac:dyDescent="0.2">
      <c r="A9" s="140">
        <v>1</v>
      </c>
      <c r="B9" s="140" t="s">
        <v>97</v>
      </c>
      <c r="C9" s="178" t="s">
        <v>98</v>
      </c>
      <c r="D9" s="146" t="s">
        <v>99</v>
      </c>
      <c r="E9" s="153">
        <v>552</v>
      </c>
      <c r="F9" s="156">
        <f>H9+J9</f>
        <v>0</v>
      </c>
      <c r="G9" s="157">
        <f>ROUND(E9*F9,2)</f>
        <v>0</v>
      </c>
      <c r="H9" s="157"/>
      <c r="I9" s="157">
        <f>ROUND(E9*H9,2)</f>
        <v>0</v>
      </c>
      <c r="J9" s="157"/>
      <c r="K9" s="157">
        <f>ROUND(E9*J9,2)</f>
        <v>0</v>
      </c>
      <c r="L9" s="157">
        <v>21</v>
      </c>
      <c r="M9" s="157">
        <f>G9*(1+L9/100)</f>
        <v>0</v>
      </c>
      <c r="N9" s="147">
        <v>1.8380000000000001E-2</v>
      </c>
      <c r="O9" s="147">
        <f>ROUND(E9*N9,5)</f>
        <v>10.145759999999999</v>
      </c>
      <c r="P9" s="147">
        <v>0</v>
      </c>
      <c r="Q9" s="147">
        <f>ROUND(E9*P9,5)</f>
        <v>0</v>
      </c>
      <c r="R9" s="147"/>
      <c r="S9" s="147"/>
      <c r="T9" s="148">
        <v>0.123</v>
      </c>
      <c r="U9" s="147">
        <f>ROUND(E9*T9,2)</f>
        <v>67.900000000000006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100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/>
      <c r="B10" s="140"/>
      <c r="C10" s="179" t="s">
        <v>101</v>
      </c>
      <c r="D10" s="149"/>
      <c r="E10" s="154">
        <v>552</v>
      </c>
      <c r="F10" s="157"/>
      <c r="G10" s="157"/>
      <c r="H10" s="157"/>
      <c r="I10" s="157"/>
      <c r="J10" s="157"/>
      <c r="K10" s="157"/>
      <c r="L10" s="157"/>
      <c r="M10" s="157"/>
      <c r="N10" s="147"/>
      <c r="O10" s="147"/>
      <c r="P10" s="147"/>
      <c r="Q10" s="147"/>
      <c r="R10" s="147"/>
      <c r="S10" s="147"/>
      <c r="T10" s="148"/>
      <c r="U10" s="147"/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102</v>
      </c>
      <c r="AF10" s="139">
        <v>0</v>
      </c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40">
        <v>2</v>
      </c>
      <c r="B11" s="140" t="s">
        <v>103</v>
      </c>
      <c r="C11" s="178" t="s">
        <v>104</v>
      </c>
      <c r="D11" s="146" t="s">
        <v>99</v>
      </c>
      <c r="E11" s="153">
        <v>1656</v>
      </c>
      <c r="F11" s="156">
        <f>H11+J11</f>
        <v>0</v>
      </c>
      <c r="G11" s="157">
        <f>ROUND(E11*F11,2)</f>
        <v>0</v>
      </c>
      <c r="H11" s="157"/>
      <c r="I11" s="157">
        <f>ROUND(E11*H11,2)</f>
        <v>0</v>
      </c>
      <c r="J11" s="157"/>
      <c r="K11" s="157">
        <f>ROUND(E11*J11,2)</f>
        <v>0</v>
      </c>
      <c r="L11" s="157">
        <v>21</v>
      </c>
      <c r="M11" s="157">
        <f>G11*(1+L11/100)</f>
        <v>0</v>
      </c>
      <c r="N11" s="147">
        <v>8.1999999999999998E-4</v>
      </c>
      <c r="O11" s="147">
        <f>ROUND(E11*N11,5)</f>
        <v>1.35792</v>
      </c>
      <c r="P11" s="147">
        <v>0</v>
      </c>
      <c r="Q11" s="147">
        <f>ROUND(E11*P11,5)</f>
        <v>0</v>
      </c>
      <c r="R11" s="147"/>
      <c r="S11" s="147"/>
      <c r="T11" s="148">
        <v>6.0000000000000001E-3</v>
      </c>
      <c r="U11" s="147">
        <f>ROUND(E11*T11,2)</f>
        <v>9.94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100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40"/>
      <c r="B12" s="140"/>
      <c r="C12" s="179" t="s">
        <v>105</v>
      </c>
      <c r="D12" s="149"/>
      <c r="E12" s="154">
        <v>1656</v>
      </c>
      <c r="F12" s="157"/>
      <c r="G12" s="157"/>
      <c r="H12" s="157"/>
      <c r="I12" s="157"/>
      <c r="J12" s="157"/>
      <c r="K12" s="157"/>
      <c r="L12" s="157"/>
      <c r="M12" s="157"/>
      <c r="N12" s="147"/>
      <c r="O12" s="147"/>
      <c r="P12" s="147"/>
      <c r="Q12" s="147"/>
      <c r="R12" s="147"/>
      <c r="S12" s="147"/>
      <c r="T12" s="148"/>
      <c r="U12" s="147"/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102</v>
      </c>
      <c r="AF12" s="139">
        <v>0</v>
      </c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>
        <v>3</v>
      </c>
      <c r="B13" s="140" t="s">
        <v>106</v>
      </c>
      <c r="C13" s="178" t="s">
        <v>107</v>
      </c>
      <c r="D13" s="146" t="s">
        <v>99</v>
      </c>
      <c r="E13" s="153">
        <v>552</v>
      </c>
      <c r="F13" s="156">
        <f>H13+J13</f>
        <v>0</v>
      </c>
      <c r="G13" s="157">
        <f>ROUND(E13*F13,2)</f>
        <v>0</v>
      </c>
      <c r="H13" s="157"/>
      <c r="I13" s="157">
        <f>ROUND(E13*H13,2)</f>
        <v>0</v>
      </c>
      <c r="J13" s="157"/>
      <c r="K13" s="157">
        <f>ROUND(E13*J13,2)</f>
        <v>0</v>
      </c>
      <c r="L13" s="157">
        <v>21</v>
      </c>
      <c r="M13" s="157">
        <f>G13*(1+L13/100)</f>
        <v>0</v>
      </c>
      <c r="N13" s="147">
        <v>0</v>
      </c>
      <c r="O13" s="147">
        <f>ROUND(E13*N13,5)</f>
        <v>0</v>
      </c>
      <c r="P13" s="147">
        <v>0</v>
      </c>
      <c r="Q13" s="147">
        <f>ROUND(E13*P13,5)</f>
        <v>0</v>
      </c>
      <c r="R13" s="147"/>
      <c r="S13" s="147"/>
      <c r="T13" s="148">
        <v>3.0300000000000001E-2</v>
      </c>
      <c r="U13" s="147">
        <f>ROUND(E13*T13,2)</f>
        <v>16.73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100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>
        <v>4</v>
      </c>
      <c r="B14" s="140" t="s">
        <v>108</v>
      </c>
      <c r="C14" s="178" t="s">
        <v>109</v>
      </c>
      <c r="D14" s="146" t="s">
        <v>99</v>
      </c>
      <c r="E14" s="153">
        <v>996.76</v>
      </c>
      <c r="F14" s="156">
        <f>H14+J14</f>
        <v>0</v>
      </c>
      <c r="G14" s="157">
        <f>ROUND(E14*F14,2)</f>
        <v>0</v>
      </c>
      <c r="H14" s="157"/>
      <c r="I14" s="157">
        <f>ROUND(E14*H14,2)</f>
        <v>0</v>
      </c>
      <c r="J14" s="157"/>
      <c r="K14" s="157">
        <f>ROUND(E14*J14,2)</f>
        <v>0</v>
      </c>
      <c r="L14" s="157">
        <v>21</v>
      </c>
      <c r="M14" s="157">
        <f>G14*(1+L14/100)</f>
        <v>0</v>
      </c>
      <c r="N14" s="147">
        <v>5.0000000000000002E-5</v>
      </c>
      <c r="O14" s="147">
        <f>ROUND(E14*N14,5)</f>
        <v>4.9840000000000002E-2</v>
      </c>
      <c r="P14" s="147">
        <v>0</v>
      </c>
      <c r="Q14" s="147">
        <f>ROUND(E14*P14,5)</f>
        <v>0</v>
      </c>
      <c r="R14" s="147"/>
      <c r="S14" s="147"/>
      <c r="T14" s="148">
        <v>0</v>
      </c>
      <c r="U14" s="147">
        <f>ROUND(E14*T14,2)</f>
        <v>0</v>
      </c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100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40">
        <v>5</v>
      </c>
      <c r="B15" s="140" t="s">
        <v>110</v>
      </c>
      <c r="C15" s="178" t="s">
        <v>111</v>
      </c>
      <c r="D15" s="146" t="s">
        <v>112</v>
      </c>
      <c r="E15" s="153">
        <v>2538.4</v>
      </c>
      <c r="F15" s="156">
        <f>H15+J15</f>
        <v>0</v>
      </c>
      <c r="G15" s="157">
        <f>ROUND(E15*F15,2)</f>
        <v>0</v>
      </c>
      <c r="H15" s="157"/>
      <c r="I15" s="157">
        <f>ROUND(E15*H15,2)</f>
        <v>0</v>
      </c>
      <c r="J15" s="157"/>
      <c r="K15" s="157">
        <f>ROUND(E15*J15,2)</f>
        <v>0</v>
      </c>
      <c r="L15" s="157">
        <v>21</v>
      </c>
      <c r="M15" s="157">
        <f>G15*(1+L15/100)</f>
        <v>0</v>
      </c>
      <c r="N15" s="147">
        <v>1.323E-2</v>
      </c>
      <c r="O15" s="147">
        <f>ROUND(E15*N15,5)</f>
        <v>33.583030000000001</v>
      </c>
      <c r="P15" s="147">
        <v>0</v>
      </c>
      <c r="Q15" s="147">
        <f>ROUND(E15*P15,5)</f>
        <v>0</v>
      </c>
      <c r="R15" s="147"/>
      <c r="S15" s="147"/>
      <c r="T15" s="148">
        <v>8.8999999999999996E-2</v>
      </c>
      <c r="U15" s="147">
        <f>ROUND(E15*T15,2)</f>
        <v>225.92</v>
      </c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100</v>
      </c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">
      <c r="A16" s="140"/>
      <c r="B16" s="140"/>
      <c r="C16" s="179" t="s">
        <v>113</v>
      </c>
      <c r="D16" s="149"/>
      <c r="E16" s="154"/>
      <c r="F16" s="157"/>
      <c r="G16" s="157"/>
      <c r="H16" s="157"/>
      <c r="I16" s="157"/>
      <c r="J16" s="157"/>
      <c r="K16" s="157"/>
      <c r="L16" s="157"/>
      <c r="M16" s="157"/>
      <c r="N16" s="147"/>
      <c r="O16" s="147"/>
      <c r="P16" s="147"/>
      <c r="Q16" s="147"/>
      <c r="R16" s="147"/>
      <c r="S16" s="147"/>
      <c r="T16" s="148"/>
      <c r="U16" s="147"/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102</v>
      </c>
      <c r="AF16" s="139">
        <v>0</v>
      </c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40"/>
      <c r="B17" s="140"/>
      <c r="C17" s="179" t="s">
        <v>114</v>
      </c>
      <c r="D17" s="149"/>
      <c r="E17" s="154">
        <v>2004</v>
      </c>
      <c r="F17" s="157"/>
      <c r="G17" s="157"/>
      <c r="H17" s="157"/>
      <c r="I17" s="157"/>
      <c r="J17" s="157"/>
      <c r="K17" s="157"/>
      <c r="L17" s="157"/>
      <c r="M17" s="157"/>
      <c r="N17" s="147"/>
      <c r="O17" s="147"/>
      <c r="P17" s="147"/>
      <c r="Q17" s="147"/>
      <c r="R17" s="147"/>
      <c r="S17" s="147"/>
      <c r="T17" s="148"/>
      <c r="U17" s="147"/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102</v>
      </c>
      <c r="AF17" s="139">
        <v>0</v>
      </c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/>
      <c r="B18" s="140"/>
      <c r="C18" s="179" t="s">
        <v>115</v>
      </c>
      <c r="D18" s="149"/>
      <c r="E18" s="154">
        <v>534.4</v>
      </c>
      <c r="F18" s="157"/>
      <c r="G18" s="157"/>
      <c r="H18" s="157"/>
      <c r="I18" s="157"/>
      <c r="J18" s="157"/>
      <c r="K18" s="157"/>
      <c r="L18" s="157"/>
      <c r="M18" s="157"/>
      <c r="N18" s="147"/>
      <c r="O18" s="147"/>
      <c r="P18" s="147"/>
      <c r="Q18" s="147"/>
      <c r="R18" s="147"/>
      <c r="S18" s="147"/>
      <c r="T18" s="148"/>
      <c r="U18" s="147"/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102</v>
      </c>
      <c r="AF18" s="139">
        <v>0</v>
      </c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0">
        <v>6</v>
      </c>
      <c r="B19" s="140" t="s">
        <v>116</v>
      </c>
      <c r="C19" s="178" t="s">
        <v>117</v>
      </c>
      <c r="D19" s="146" t="s">
        <v>112</v>
      </c>
      <c r="E19" s="153">
        <v>7615.2</v>
      </c>
      <c r="F19" s="156">
        <f>H19+J19</f>
        <v>0</v>
      </c>
      <c r="G19" s="157">
        <f>ROUND(E19*F19,2)</f>
        <v>0</v>
      </c>
      <c r="H19" s="157"/>
      <c r="I19" s="157">
        <f>ROUND(E19*H19,2)</f>
        <v>0</v>
      </c>
      <c r="J19" s="157"/>
      <c r="K19" s="157">
        <f>ROUND(E19*J19,2)</f>
        <v>0</v>
      </c>
      <c r="L19" s="157">
        <v>21</v>
      </c>
      <c r="M19" s="157">
        <f>G19*(1+L19/100)</f>
        <v>0</v>
      </c>
      <c r="N19" s="147">
        <v>3.4000000000000002E-4</v>
      </c>
      <c r="O19" s="147">
        <f>ROUND(E19*N19,5)</f>
        <v>2.5891700000000002</v>
      </c>
      <c r="P19" s="147">
        <v>0</v>
      </c>
      <c r="Q19" s="147">
        <f>ROUND(E19*P19,5)</f>
        <v>0</v>
      </c>
      <c r="R19" s="147"/>
      <c r="S19" s="147"/>
      <c r="T19" s="148">
        <v>2E-3</v>
      </c>
      <c r="U19" s="147">
        <f>ROUND(E19*T19,2)</f>
        <v>15.23</v>
      </c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100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40"/>
      <c r="B20" s="140"/>
      <c r="C20" s="179" t="s">
        <v>118</v>
      </c>
      <c r="D20" s="149"/>
      <c r="E20" s="154">
        <v>7615.2</v>
      </c>
      <c r="F20" s="157"/>
      <c r="G20" s="157"/>
      <c r="H20" s="157"/>
      <c r="I20" s="157"/>
      <c r="J20" s="157"/>
      <c r="K20" s="157"/>
      <c r="L20" s="157"/>
      <c r="M20" s="157"/>
      <c r="N20" s="147"/>
      <c r="O20" s="147"/>
      <c r="P20" s="147"/>
      <c r="Q20" s="147"/>
      <c r="R20" s="147"/>
      <c r="S20" s="147"/>
      <c r="T20" s="148"/>
      <c r="U20" s="147"/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102</v>
      </c>
      <c r="AF20" s="139">
        <v>0</v>
      </c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>
        <v>7</v>
      </c>
      <c r="B21" s="140" t="s">
        <v>119</v>
      </c>
      <c r="C21" s="178" t="s">
        <v>120</v>
      </c>
      <c r="D21" s="146" t="s">
        <v>99</v>
      </c>
      <c r="E21" s="153">
        <v>552</v>
      </c>
      <c r="F21" s="156">
        <f>H21+J21</f>
        <v>0</v>
      </c>
      <c r="G21" s="157">
        <f>ROUND(E21*F21,2)</f>
        <v>0</v>
      </c>
      <c r="H21" s="157"/>
      <c r="I21" s="157">
        <f>ROUND(E21*H21,2)</f>
        <v>0</v>
      </c>
      <c r="J21" s="157"/>
      <c r="K21" s="157">
        <f>ROUND(E21*J21,2)</f>
        <v>0</v>
      </c>
      <c r="L21" s="157">
        <v>21</v>
      </c>
      <c r="M21" s="157">
        <f>G21*(1+L21/100)</f>
        <v>0</v>
      </c>
      <c r="N21" s="147">
        <v>0</v>
      </c>
      <c r="O21" s="147">
        <f>ROUND(E21*N21,5)</f>
        <v>0</v>
      </c>
      <c r="P21" s="147">
        <v>0</v>
      </c>
      <c r="Q21" s="147">
        <f>ROUND(E21*P21,5)</f>
        <v>0</v>
      </c>
      <c r="R21" s="147"/>
      <c r="S21" s="147"/>
      <c r="T21" s="148">
        <v>0.105</v>
      </c>
      <c r="U21" s="147">
        <f>ROUND(E21*T21,2)</f>
        <v>57.96</v>
      </c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100</v>
      </c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0">
        <v>8</v>
      </c>
      <c r="B22" s="140" t="s">
        <v>121</v>
      </c>
      <c r="C22" s="178" t="s">
        <v>122</v>
      </c>
      <c r="D22" s="146" t="s">
        <v>99</v>
      </c>
      <c r="E22" s="153">
        <v>552</v>
      </c>
      <c r="F22" s="156">
        <f>H22+J22</f>
        <v>0</v>
      </c>
      <c r="G22" s="157">
        <f>ROUND(E22*F22,2)</f>
        <v>0</v>
      </c>
      <c r="H22" s="157"/>
      <c r="I22" s="157">
        <f>ROUND(E22*H22,2)</f>
        <v>0</v>
      </c>
      <c r="J22" s="157"/>
      <c r="K22" s="157">
        <f>ROUND(E22*J22,2)</f>
        <v>0</v>
      </c>
      <c r="L22" s="157">
        <v>21</v>
      </c>
      <c r="M22" s="157">
        <f>G22*(1+L22/100)</f>
        <v>0</v>
      </c>
      <c r="N22" s="147">
        <v>0</v>
      </c>
      <c r="O22" s="147">
        <f>ROUND(E22*N22,5)</f>
        <v>0</v>
      </c>
      <c r="P22" s="147">
        <v>0</v>
      </c>
      <c r="Q22" s="147">
        <f>ROUND(E22*P22,5)</f>
        <v>0</v>
      </c>
      <c r="R22" s="147"/>
      <c r="S22" s="147"/>
      <c r="T22" s="148">
        <v>1.7999999999999999E-2</v>
      </c>
      <c r="U22" s="147">
        <f>ROUND(E22*T22,2)</f>
        <v>9.94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100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>
        <v>9</v>
      </c>
      <c r="B23" s="140" t="s">
        <v>123</v>
      </c>
      <c r="C23" s="178" t="s">
        <v>124</v>
      </c>
      <c r="D23" s="146" t="s">
        <v>112</v>
      </c>
      <c r="E23" s="153">
        <v>2538.4</v>
      </c>
      <c r="F23" s="156">
        <f>H23+J23</f>
        <v>0</v>
      </c>
      <c r="G23" s="157">
        <f>ROUND(E23*F23,2)</f>
        <v>0</v>
      </c>
      <c r="H23" s="157"/>
      <c r="I23" s="157">
        <f>ROUND(E23*H23,2)</f>
        <v>0</v>
      </c>
      <c r="J23" s="157"/>
      <c r="K23" s="157">
        <f>ROUND(E23*J23,2)</f>
        <v>0</v>
      </c>
      <c r="L23" s="157">
        <v>21</v>
      </c>
      <c r="M23" s="157">
        <f>G23*(1+L23/100)</f>
        <v>0</v>
      </c>
      <c r="N23" s="147">
        <v>0</v>
      </c>
      <c r="O23" s="147">
        <f>ROUND(E23*N23,5)</f>
        <v>0</v>
      </c>
      <c r="P23" s="147">
        <v>0</v>
      </c>
      <c r="Q23" s="147">
        <f>ROUND(E23*P23,5)</f>
        <v>0</v>
      </c>
      <c r="R23" s="147"/>
      <c r="S23" s="147"/>
      <c r="T23" s="148">
        <v>5.8999999999999997E-2</v>
      </c>
      <c r="U23" s="147">
        <f>ROUND(E23*T23,2)</f>
        <v>149.77000000000001</v>
      </c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100</v>
      </c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40">
        <v>10</v>
      </c>
      <c r="B24" s="140" t="s">
        <v>125</v>
      </c>
      <c r="C24" s="178" t="s">
        <v>126</v>
      </c>
      <c r="D24" s="146" t="s">
        <v>127</v>
      </c>
      <c r="E24" s="153">
        <v>6</v>
      </c>
      <c r="F24" s="156">
        <f>H24+J24</f>
        <v>0</v>
      </c>
      <c r="G24" s="157">
        <f>ROUND(E24*F24,2)</f>
        <v>0</v>
      </c>
      <c r="H24" s="157"/>
      <c r="I24" s="157">
        <f>ROUND(E24*H24,2)</f>
        <v>0</v>
      </c>
      <c r="J24" s="157"/>
      <c r="K24" s="157">
        <f>ROUND(E24*J24,2)</f>
        <v>0</v>
      </c>
      <c r="L24" s="157">
        <v>21</v>
      </c>
      <c r="M24" s="157">
        <f>G24*(1+L24/100)</f>
        <v>0</v>
      </c>
      <c r="N24" s="147">
        <v>0</v>
      </c>
      <c r="O24" s="147">
        <f>ROUND(E24*N24,5)</f>
        <v>0</v>
      </c>
      <c r="P24" s="147">
        <v>0</v>
      </c>
      <c r="Q24" s="147">
        <f>ROUND(E24*P24,5)</f>
        <v>0</v>
      </c>
      <c r="R24" s="147"/>
      <c r="S24" s="147"/>
      <c r="T24" s="148">
        <v>0</v>
      </c>
      <c r="U24" s="147">
        <f>ROUND(E24*T24,2)</f>
        <v>0</v>
      </c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100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0">
        <v>11</v>
      </c>
      <c r="B25" s="140" t="s">
        <v>128</v>
      </c>
      <c r="C25" s="178" t="s">
        <v>129</v>
      </c>
      <c r="D25" s="146" t="s">
        <v>127</v>
      </c>
      <c r="E25" s="153">
        <v>3</v>
      </c>
      <c r="F25" s="156">
        <f>H25+J25</f>
        <v>0</v>
      </c>
      <c r="G25" s="157">
        <f>ROUND(E25*F25,2)</f>
        <v>0</v>
      </c>
      <c r="H25" s="157"/>
      <c r="I25" s="157">
        <f>ROUND(E25*H25,2)</f>
        <v>0</v>
      </c>
      <c r="J25" s="157"/>
      <c r="K25" s="157">
        <f>ROUND(E25*J25,2)</f>
        <v>0</v>
      </c>
      <c r="L25" s="157">
        <v>21</v>
      </c>
      <c r="M25" s="157">
        <f>G25*(1+L25/100)</f>
        <v>0</v>
      </c>
      <c r="N25" s="147">
        <v>0</v>
      </c>
      <c r="O25" s="147">
        <f>ROUND(E25*N25,5)</f>
        <v>0</v>
      </c>
      <c r="P25" s="147">
        <v>0</v>
      </c>
      <c r="Q25" s="147">
        <f>ROUND(E25*P25,5)</f>
        <v>0</v>
      </c>
      <c r="R25" s="147"/>
      <c r="S25" s="147"/>
      <c r="T25" s="148">
        <v>0</v>
      </c>
      <c r="U25" s="147">
        <f>ROUND(E25*T25,2)</f>
        <v>0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100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x14ac:dyDescent="0.2">
      <c r="A26" s="141" t="s">
        <v>95</v>
      </c>
      <c r="B26" s="141" t="s">
        <v>54</v>
      </c>
      <c r="C26" s="180" t="s">
        <v>55</v>
      </c>
      <c r="D26" s="150"/>
      <c r="E26" s="155"/>
      <c r="F26" s="158"/>
      <c r="G26" s="158">
        <f>SUMIF(AE27:AE30,"&lt;&gt;NOR",G27:G30)</f>
        <v>0</v>
      </c>
      <c r="H26" s="158"/>
      <c r="I26" s="158">
        <f>SUM(I27:I30)</f>
        <v>0</v>
      </c>
      <c r="J26" s="158"/>
      <c r="K26" s="158">
        <f>SUM(K27:K30)</f>
        <v>0</v>
      </c>
      <c r="L26" s="158"/>
      <c r="M26" s="158">
        <f>SUM(M27:M30)</f>
        <v>0</v>
      </c>
      <c r="N26" s="151"/>
      <c r="O26" s="151">
        <f>SUM(O27:O30)</f>
        <v>1.8100000000000002E-2</v>
      </c>
      <c r="P26" s="151"/>
      <c r="Q26" s="151">
        <f>SUM(Q27:Q30)</f>
        <v>0</v>
      </c>
      <c r="R26" s="151"/>
      <c r="S26" s="151"/>
      <c r="T26" s="152"/>
      <c r="U26" s="151">
        <f>SUM(U27:U30)</f>
        <v>160.16999999999999</v>
      </c>
      <c r="AE26" t="s">
        <v>96</v>
      </c>
    </row>
    <row r="27" spans="1:60" outlineLevel="1" x14ac:dyDescent="0.2">
      <c r="A27" s="140">
        <v>12</v>
      </c>
      <c r="B27" s="140" t="s">
        <v>130</v>
      </c>
      <c r="C27" s="178" t="s">
        <v>131</v>
      </c>
      <c r="D27" s="146" t="s">
        <v>99</v>
      </c>
      <c r="E27" s="153">
        <v>452.45600000000002</v>
      </c>
      <c r="F27" s="156">
        <f>H27+J27</f>
        <v>0</v>
      </c>
      <c r="G27" s="157">
        <f>ROUND(E27*F27,2)</f>
        <v>0</v>
      </c>
      <c r="H27" s="157"/>
      <c r="I27" s="157">
        <f>ROUND(E27*H27,2)</f>
        <v>0</v>
      </c>
      <c r="J27" s="157"/>
      <c r="K27" s="157">
        <f>ROUND(E27*J27,2)</f>
        <v>0</v>
      </c>
      <c r="L27" s="157">
        <v>21</v>
      </c>
      <c r="M27" s="157">
        <f>G27*(1+L27/100)</f>
        <v>0</v>
      </c>
      <c r="N27" s="147">
        <v>4.0000000000000003E-5</v>
      </c>
      <c r="O27" s="147">
        <f>ROUND(E27*N27,5)</f>
        <v>1.8100000000000002E-2</v>
      </c>
      <c r="P27" s="147">
        <v>0</v>
      </c>
      <c r="Q27" s="147">
        <f>ROUND(E27*P27,5)</f>
        <v>0</v>
      </c>
      <c r="R27" s="147"/>
      <c r="S27" s="147"/>
      <c r="T27" s="148">
        <v>0.35399999999999998</v>
      </c>
      <c r="U27" s="147">
        <f>ROUND(E27*T27,2)</f>
        <v>160.16999999999999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100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40"/>
      <c r="B28" s="140"/>
      <c r="C28" s="179" t="s">
        <v>113</v>
      </c>
      <c r="D28" s="149"/>
      <c r="E28" s="154"/>
      <c r="F28" s="157"/>
      <c r="G28" s="157"/>
      <c r="H28" s="157"/>
      <c r="I28" s="157"/>
      <c r="J28" s="157"/>
      <c r="K28" s="157"/>
      <c r="L28" s="157"/>
      <c r="M28" s="157"/>
      <c r="N28" s="147"/>
      <c r="O28" s="147"/>
      <c r="P28" s="147"/>
      <c r="Q28" s="147"/>
      <c r="R28" s="147"/>
      <c r="S28" s="147"/>
      <c r="T28" s="148"/>
      <c r="U28" s="147"/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102</v>
      </c>
      <c r="AF28" s="139">
        <v>0</v>
      </c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40"/>
      <c r="B29" s="140"/>
      <c r="C29" s="179" t="s">
        <v>132</v>
      </c>
      <c r="D29" s="149"/>
      <c r="E29" s="154">
        <v>200.1</v>
      </c>
      <c r="F29" s="157"/>
      <c r="G29" s="157"/>
      <c r="H29" s="157"/>
      <c r="I29" s="157"/>
      <c r="J29" s="157"/>
      <c r="K29" s="157"/>
      <c r="L29" s="157"/>
      <c r="M29" s="157"/>
      <c r="N29" s="147"/>
      <c r="O29" s="147"/>
      <c r="P29" s="147"/>
      <c r="Q29" s="147"/>
      <c r="R29" s="147"/>
      <c r="S29" s="147"/>
      <c r="T29" s="148"/>
      <c r="U29" s="147"/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102</v>
      </c>
      <c r="AF29" s="139">
        <v>0</v>
      </c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40"/>
      <c r="B30" s="140"/>
      <c r="C30" s="179" t="s">
        <v>133</v>
      </c>
      <c r="D30" s="149"/>
      <c r="E30" s="154">
        <v>252.35599999999999</v>
      </c>
      <c r="F30" s="157"/>
      <c r="G30" s="157"/>
      <c r="H30" s="157"/>
      <c r="I30" s="157"/>
      <c r="J30" s="157"/>
      <c r="K30" s="157"/>
      <c r="L30" s="157"/>
      <c r="M30" s="157"/>
      <c r="N30" s="147"/>
      <c r="O30" s="147"/>
      <c r="P30" s="147"/>
      <c r="Q30" s="147"/>
      <c r="R30" s="147"/>
      <c r="S30" s="147"/>
      <c r="T30" s="148"/>
      <c r="U30" s="147"/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102</v>
      </c>
      <c r="AF30" s="139">
        <v>0</v>
      </c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x14ac:dyDescent="0.2">
      <c r="A31" s="141" t="s">
        <v>95</v>
      </c>
      <c r="B31" s="141" t="s">
        <v>56</v>
      </c>
      <c r="C31" s="180" t="s">
        <v>57</v>
      </c>
      <c r="D31" s="150"/>
      <c r="E31" s="155"/>
      <c r="F31" s="158"/>
      <c r="G31" s="158">
        <f>SUMIF(AE32:AE44,"&lt;&gt;NOR",G32:G44)</f>
        <v>0</v>
      </c>
      <c r="H31" s="158"/>
      <c r="I31" s="158">
        <f>SUM(I32:I44)</f>
        <v>0</v>
      </c>
      <c r="J31" s="158"/>
      <c r="K31" s="158">
        <f>SUM(K32:K44)</f>
        <v>0</v>
      </c>
      <c r="L31" s="158"/>
      <c r="M31" s="158">
        <f>SUM(M32:M44)</f>
        <v>0</v>
      </c>
      <c r="N31" s="151"/>
      <c r="O31" s="151">
        <f>SUM(O32:O44)</f>
        <v>0</v>
      </c>
      <c r="P31" s="151"/>
      <c r="Q31" s="151">
        <f>SUM(Q32:Q44)</f>
        <v>0</v>
      </c>
      <c r="R31" s="151"/>
      <c r="S31" s="151"/>
      <c r="T31" s="152"/>
      <c r="U31" s="151">
        <f>SUM(U32:U44)</f>
        <v>123.52000000000001</v>
      </c>
      <c r="AE31" t="s">
        <v>96</v>
      </c>
    </row>
    <row r="32" spans="1:60" outlineLevel="1" x14ac:dyDescent="0.2">
      <c r="A32" s="140">
        <v>13</v>
      </c>
      <c r="B32" s="140" t="s">
        <v>134</v>
      </c>
      <c r="C32" s="178" t="s">
        <v>135</v>
      </c>
      <c r="D32" s="146" t="s">
        <v>136</v>
      </c>
      <c r="E32" s="153">
        <v>30.062999999999999</v>
      </c>
      <c r="F32" s="156">
        <f>H32+J32</f>
        <v>0</v>
      </c>
      <c r="G32" s="157">
        <f>ROUND(E32*F32,2)</f>
        <v>0</v>
      </c>
      <c r="H32" s="157"/>
      <c r="I32" s="157">
        <f>ROUND(E32*H32,2)</f>
        <v>0</v>
      </c>
      <c r="J32" s="157"/>
      <c r="K32" s="157">
        <f>ROUND(E32*J32,2)</f>
        <v>0</v>
      </c>
      <c r="L32" s="157">
        <v>21</v>
      </c>
      <c r="M32" s="157">
        <f>G32*(1+L32/100)</f>
        <v>0</v>
      </c>
      <c r="N32" s="147">
        <v>0</v>
      </c>
      <c r="O32" s="147">
        <f>ROUND(E32*N32,5)</f>
        <v>0</v>
      </c>
      <c r="P32" s="147">
        <v>0</v>
      </c>
      <c r="Q32" s="147">
        <f>ROUND(E32*P32,5)</f>
        <v>0</v>
      </c>
      <c r="R32" s="147"/>
      <c r="S32" s="147"/>
      <c r="T32" s="148">
        <v>0.93300000000000005</v>
      </c>
      <c r="U32" s="147">
        <f>ROUND(E32*T32,2)</f>
        <v>28.05</v>
      </c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100</v>
      </c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1" x14ac:dyDescent="0.2">
      <c r="A33" s="140"/>
      <c r="B33" s="140"/>
      <c r="C33" s="179" t="s">
        <v>137</v>
      </c>
      <c r="D33" s="149"/>
      <c r="E33" s="154">
        <v>26.236999999999998</v>
      </c>
      <c r="F33" s="157"/>
      <c r="G33" s="157"/>
      <c r="H33" s="157"/>
      <c r="I33" s="157"/>
      <c r="J33" s="157"/>
      <c r="K33" s="157"/>
      <c r="L33" s="157"/>
      <c r="M33" s="157"/>
      <c r="N33" s="147"/>
      <c r="O33" s="147"/>
      <c r="P33" s="147"/>
      <c r="Q33" s="147"/>
      <c r="R33" s="147"/>
      <c r="S33" s="147"/>
      <c r="T33" s="148"/>
      <c r="U33" s="147"/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102</v>
      </c>
      <c r="AF33" s="139">
        <v>0</v>
      </c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1" x14ac:dyDescent="0.2">
      <c r="A34" s="140"/>
      <c r="B34" s="140"/>
      <c r="C34" s="179" t="s">
        <v>138</v>
      </c>
      <c r="D34" s="149"/>
      <c r="E34" s="154">
        <v>3.8260000000000001</v>
      </c>
      <c r="F34" s="157"/>
      <c r="G34" s="157"/>
      <c r="H34" s="157"/>
      <c r="I34" s="157"/>
      <c r="J34" s="157"/>
      <c r="K34" s="157"/>
      <c r="L34" s="157"/>
      <c r="M34" s="157"/>
      <c r="N34" s="147"/>
      <c r="O34" s="147"/>
      <c r="P34" s="147"/>
      <c r="Q34" s="147"/>
      <c r="R34" s="147"/>
      <c r="S34" s="147"/>
      <c r="T34" s="148"/>
      <c r="U34" s="147"/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102</v>
      </c>
      <c r="AF34" s="139">
        <v>0</v>
      </c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40">
        <v>14</v>
      </c>
      <c r="B35" s="140" t="s">
        <v>139</v>
      </c>
      <c r="C35" s="178" t="s">
        <v>140</v>
      </c>
      <c r="D35" s="146" t="s">
        <v>136</v>
      </c>
      <c r="E35" s="153">
        <v>60.125999999999998</v>
      </c>
      <c r="F35" s="156">
        <f>H35+J35</f>
        <v>0</v>
      </c>
      <c r="G35" s="157">
        <f>ROUND(E35*F35,2)</f>
        <v>0</v>
      </c>
      <c r="H35" s="157"/>
      <c r="I35" s="157">
        <f>ROUND(E35*H35,2)</f>
        <v>0</v>
      </c>
      <c r="J35" s="157"/>
      <c r="K35" s="157">
        <f>ROUND(E35*J35,2)</f>
        <v>0</v>
      </c>
      <c r="L35" s="157">
        <v>21</v>
      </c>
      <c r="M35" s="157">
        <f>G35*(1+L35/100)</f>
        <v>0</v>
      </c>
      <c r="N35" s="147">
        <v>0</v>
      </c>
      <c r="O35" s="147">
        <f>ROUND(E35*N35,5)</f>
        <v>0</v>
      </c>
      <c r="P35" s="147">
        <v>0</v>
      </c>
      <c r="Q35" s="147">
        <f>ROUND(E35*P35,5)</f>
        <v>0</v>
      </c>
      <c r="R35" s="147"/>
      <c r="S35" s="147"/>
      <c r="T35" s="148">
        <v>0.65300000000000002</v>
      </c>
      <c r="U35" s="147">
        <f>ROUND(E35*T35,2)</f>
        <v>39.26</v>
      </c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100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">
      <c r="A36" s="140"/>
      <c r="B36" s="140"/>
      <c r="C36" s="179" t="s">
        <v>141</v>
      </c>
      <c r="D36" s="149"/>
      <c r="E36" s="154">
        <v>60.125999999999998</v>
      </c>
      <c r="F36" s="157"/>
      <c r="G36" s="157"/>
      <c r="H36" s="157"/>
      <c r="I36" s="157"/>
      <c r="J36" s="157"/>
      <c r="K36" s="157"/>
      <c r="L36" s="157"/>
      <c r="M36" s="157"/>
      <c r="N36" s="147"/>
      <c r="O36" s="147"/>
      <c r="P36" s="147"/>
      <c r="Q36" s="147"/>
      <c r="R36" s="147"/>
      <c r="S36" s="147"/>
      <c r="T36" s="148"/>
      <c r="U36" s="147"/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102</v>
      </c>
      <c r="AF36" s="139">
        <v>0</v>
      </c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0">
        <v>15</v>
      </c>
      <c r="B37" s="140" t="s">
        <v>142</v>
      </c>
      <c r="C37" s="178" t="s">
        <v>143</v>
      </c>
      <c r="D37" s="146" t="s">
        <v>136</v>
      </c>
      <c r="E37" s="153">
        <v>30.062999999999999</v>
      </c>
      <c r="F37" s="156">
        <f>H37+J37</f>
        <v>0</v>
      </c>
      <c r="G37" s="157">
        <f>ROUND(E37*F37,2)</f>
        <v>0</v>
      </c>
      <c r="H37" s="157"/>
      <c r="I37" s="157">
        <f>ROUND(E37*H37,2)</f>
        <v>0</v>
      </c>
      <c r="J37" s="157"/>
      <c r="K37" s="157">
        <f>ROUND(E37*J37,2)</f>
        <v>0</v>
      </c>
      <c r="L37" s="157">
        <v>21</v>
      </c>
      <c r="M37" s="157">
        <f>G37*(1+L37/100)</f>
        <v>0</v>
      </c>
      <c r="N37" s="147">
        <v>0</v>
      </c>
      <c r="O37" s="147">
        <f>ROUND(E37*N37,5)</f>
        <v>0</v>
      </c>
      <c r="P37" s="147">
        <v>0</v>
      </c>
      <c r="Q37" s="147">
        <f>ROUND(E37*P37,5)</f>
        <v>0</v>
      </c>
      <c r="R37" s="147"/>
      <c r="S37" s="147"/>
      <c r="T37" s="148">
        <v>0.49</v>
      </c>
      <c r="U37" s="147">
        <f>ROUND(E37*T37,2)</f>
        <v>14.73</v>
      </c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100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0">
        <v>16</v>
      </c>
      <c r="B38" s="140" t="s">
        <v>144</v>
      </c>
      <c r="C38" s="178" t="s">
        <v>145</v>
      </c>
      <c r="D38" s="146" t="s">
        <v>136</v>
      </c>
      <c r="E38" s="153">
        <v>751.57500000000005</v>
      </c>
      <c r="F38" s="156">
        <f>H38+J38</f>
        <v>0</v>
      </c>
      <c r="G38" s="157">
        <f>ROUND(E38*F38,2)</f>
        <v>0</v>
      </c>
      <c r="H38" s="157"/>
      <c r="I38" s="157">
        <f>ROUND(E38*H38,2)</f>
        <v>0</v>
      </c>
      <c r="J38" s="157"/>
      <c r="K38" s="157">
        <f>ROUND(E38*J38,2)</f>
        <v>0</v>
      </c>
      <c r="L38" s="157">
        <v>21</v>
      </c>
      <c r="M38" s="157">
        <f>G38*(1+L38/100)</f>
        <v>0</v>
      </c>
      <c r="N38" s="147">
        <v>0</v>
      </c>
      <c r="O38" s="147">
        <f>ROUND(E38*N38,5)</f>
        <v>0</v>
      </c>
      <c r="P38" s="147">
        <v>0</v>
      </c>
      <c r="Q38" s="147">
        <f>ROUND(E38*P38,5)</f>
        <v>0</v>
      </c>
      <c r="R38" s="147"/>
      <c r="S38" s="147"/>
      <c r="T38" s="148">
        <v>0</v>
      </c>
      <c r="U38" s="147">
        <f>ROUND(E38*T38,2)</f>
        <v>0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100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">
      <c r="A39" s="140"/>
      <c r="B39" s="140"/>
      <c r="C39" s="179" t="s">
        <v>146</v>
      </c>
      <c r="D39" s="149"/>
      <c r="E39" s="154">
        <v>751.57500000000005</v>
      </c>
      <c r="F39" s="157"/>
      <c r="G39" s="157"/>
      <c r="H39" s="157"/>
      <c r="I39" s="157"/>
      <c r="J39" s="157"/>
      <c r="K39" s="157"/>
      <c r="L39" s="157"/>
      <c r="M39" s="157"/>
      <c r="N39" s="147"/>
      <c r="O39" s="147"/>
      <c r="P39" s="147"/>
      <c r="Q39" s="147"/>
      <c r="R39" s="147"/>
      <c r="S39" s="147"/>
      <c r="T39" s="148"/>
      <c r="U39" s="147"/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102</v>
      </c>
      <c r="AF39" s="139">
        <v>0</v>
      </c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2">
      <c r="A40" s="140">
        <v>17</v>
      </c>
      <c r="B40" s="140" t="s">
        <v>147</v>
      </c>
      <c r="C40" s="178" t="s">
        <v>148</v>
      </c>
      <c r="D40" s="146" t="s">
        <v>136</v>
      </c>
      <c r="E40" s="153">
        <v>30.63</v>
      </c>
      <c r="F40" s="156">
        <f>H40+J40</f>
        <v>0</v>
      </c>
      <c r="G40" s="157">
        <f>ROUND(E40*F40,2)</f>
        <v>0</v>
      </c>
      <c r="H40" s="157"/>
      <c r="I40" s="157">
        <f>ROUND(E40*H40,2)</f>
        <v>0</v>
      </c>
      <c r="J40" s="157"/>
      <c r="K40" s="157">
        <f>ROUND(E40*J40,2)</f>
        <v>0</v>
      </c>
      <c r="L40" s="157">
        <v>21</v>
      </c>
      <c r="M40" s="157">
        <f>G40*(1+L40/100)</f>
        <v>0</v>
      </c>
      <c r="N40" s="147">
        <v>0</v>
      </c>
      <c r="O40" s="147">
        <f>ROUND(E40*N40,5)</f>
        <v>0</v>
      </c>
      <c r="P40" s="147">
        <v>0</v>
      </c>
      <c r="Q40" s="147">
        <f>ROUND(E40*P40,5)</f>
        <v>0</v>
      </c>
      <c r="R40" s="147"/>
      <c r="S40" s="147"/>
      <c r="T40" s="148">
        <v>0.94199999999999995</v>
      </c>
      <c r="U40" s="147">
        <f>ROUND(E40*T40,2)</f>
        <v>28.85</v>
      </c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100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">
      <c r="A41" s="140">
        <v>18</v>
      </c>
      <c r="B41" s="140" t="s">
        <v>149</v>
      </c>
      <c r="C41" s="178" t="s">
        <v>150</v>
      </c>
      <c r="D41" s="146" t="s">
        <v>136</v>
      </c>
      <c r="E41" s="153">
        <v>120.252</v>
      </c>
      <c r="F41" s="156">
        <f>H41+J41</f>
        <v>0</v>
      </c>
      <c r="G41" s="157">
        <f>ROUND(E41*F41,2)</f>
        <v>0</v>
      </c>
      <c r="H41" s="157"/>
      <c r="I41" s="157">
        <f>ROUND(E41*H41,2)</f>
        <v>0</v>
      </c>
      <c r="J41" s="157"/>
      <c r="K41" s="157">
        <f>ROUND(E41*J41,2)</f>
        <v>0</v>
      </c>
      <c r="L41" s="157">
        <v>21</v>
      </c>
      <c r="M41" s="157">
        <f>G41*(1+L41/100)</f>
        <v>0</v>
      </c>
      <c r="N41" s="147">
        <v>0</v>
      </c>
      <c r="O41" s="147">
        <f>ROUND(E41*N41,5)</f>
        <v>0</v>
      </c>
      <c r="P41" s="147">
        <v>0</v>
      </c>
      <c r="Q41" s="147">
        <f>ROUND(E41*P41,5)</f>
        <v>0</v>
      </c>
      <c r="R41" s="147"/>
      <c r="S41" s="147"/>
      <c r="T41" s="148">
        <v>0.105</v>
      </c>
      <c r="U41" s="147">
        <f>ROUND(E41*T41,2)</f>
        <v>12.63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100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">
      <c r="A42" s="140"/>
      <c r="B42" s="140"/>
      <c r="C42" s="179" t="s">
        <v>151</v>
      </c>
      <c r="D42" s="149"/>
      <c r="E42" s="154">
        <v>120.252</v>
      </c>
      <c r="F42" s="157"/>
      <c r="G42" s="157"/>
      <c r="H42" s="157"/>
      <c r="I42" s="157"/>
      <c r="J42" s="157"/>
      <c r="K42" s="157"/>
      <c r="L42" s="157"/>
      <c r="M42" s="157"/>
      <c r="N42" s="147"/>
      <c r="O42" s="147"/>
      <c r="P42" s="147"/>
      <c r="Q42" s="147"/>
      <c r="R42" s="147"/>
      <c r="S42" s="147"/>
      <c r="T42" s="148"/>
      <c r="U42" s="147"/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102</v>
      </c>
      <c r="AF42" s="139">
        <v>0</v>
      </c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40">
        <v>19</v>
      </c>
      <c r="B43" s="140" t="s">
        <v>152</v>
      </c>
      <c r="C43" s="178" t="s">
        <v>153</v>
      </c>
      <c r="D43" s="146" t="s">
        <v>136</v>
      </c>
      <c r="E43" s="153">
        <v>3.8260000000000001</v>
      </c>
      <c r="F43" s="156">
        <f>H43+J43</f>
        <v>0</v>
      </c>
      <c r="G43" s="157">
        <f>ROUND(E43*F43,2)</f>
        <v>0</v>
      </c>
      <c r="H43" s="157"/>
      <c r="I43" s="157">
        <f>ROUND(E43*H43,2)</f>
        <v>0</v>
      </c>
      <c r="J43" s="157"/>
      <c r="K43" s="157">
        <f>ROUND(E43*J43,2)</f>
        <v>0</v>
      </c>
      <c r="L43" s="157">
        <v>21</v>
      </c>
      <c r="M43" s="157">
        <f>G43*(1+L43/100)</f>
        <v>0</v>
      </c>
      <c r="N43" s="147">
        <v>0</v>
      </c>
      <c r="O43" s="147">
        <f>ROUND(E43*N43,5)</f>
        <v>0</v>
      </c>
      <c r="P43" s="147">
        <v>0</v>
      </c>
      <c r="Q43" s="147">
        <f>ROUND(E43*P43,5)</f>
        <v>0</v>
      </c>
      <c r="R43" s="147"/>
      <c r="S43" s="147"/>
      <c r="T43" s="148">
        <v>0</v>
      </c>
      <c r="U43" s="147">
        <f>ROUND(E43*T43,2)</f>
        <v>0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100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40">
        <v>20</v>
      </c>
      <c r="B44" s="140" t="s">
        <v>154</v>
      </c>
      <c r="C44" s="178" t="s">
        <v>155</v>
      </c>
      <c r="D44" s="146" t="s">
        <v>136</v>
      </c>
      <c r="E44" s="153">
        <v>26.236999999999998</v>
      </c>
      <c r="F44" s="156">
        <f>H44+J44</f>
        <v>0</v>
      </c>
      <c r="G44" s="157">
        <f>ROUND(E44*F44,2)</f>
        <v>0</v>
      </c>
      <c r="H44" s="157"/>
      <c r="I44" s="157">
        <f>ROUND(E44*H44,2)</f>
        <v>0</v>
      </c>
      <c r="J44" s="157"/>
      <c r="K44" s="157">
        <f>ROUND(E44*J44,2)</f>
        <v>0</v>
      </c>
      <c r="L44" s="157">
        <v>21</v>
      </c>
      <c r="M44" s="157">
        <f>G44*(1+L44/100)</f>
        <v>0</v>
      </c>
      <c r="N44" s="147">
        <v>0</v>
      </c>
      <c r="O44" s="147">
        <f>ROUND(E44*N44,5)</f>
        <v>0</v>
      </c>
      <c r="P44" s="147">
        <v>0</v>
      </c>
      <c r="Q44" s="147">
        <f>ROUND(E44*P44,5)</f>
        <v>0</v>
      </c>
      <c r="R44" s="147"/>
      <c r="S44" s="147"/>
      <c r="T44" s="148">
        <v>0</v>
      </c>
      <c r="U44" s="147">
        <f>ROUND(E44*T44,2)</f>
        <v>0</v>
      </c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100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x14ac:dyDescent="0.2">
      <c r="A45" s="141" t="s">
        <v>95</v>
      </c>
      <c r="B45" s="141" t="s">
        <v>58</v>
      </c>
      <c r="C45" s="180" t="s">
        <v>59</v>
      </c>
      <c r="D45" s="150"/>
      <c r="E45" s="155"/>
      <c r="F45" s="158"/>
      <c r="G45" s="158">
        <f>SUMIF(AE46:AE46,"&lt;&gt;NOR",G46:G46)</f>
        <v>0</v>
      </c>
      <c r="H45" s="158"/>
      <c r="I45" s="158">
        <f>SUM(I46:I46)</f>
        <v>0</v>
      </c>
      <c r="J45" s="158"/>
      <c r="K45" s="158">
        <f>SUM(K46:K46)</f>
        <v>0</v>
      </c>
      <c r="L45" s="158"/>
      <c r="M45" s="158">
        <f>SUM(M46:M46)</f>
        <v>0</v>
      </c>
      <c r="N45" s="151"/>
      <c r="O45" s="151">
        <f>SUM(O46:O46)</f>
        <v>0</v>
      </c>
      <c r="P45" s="151"/>
      <c r="Q45" s="151">
        <f>SUM(Q46:Q46)</f>
        <v>0</v>
      </c>
      <c r="R45" s="151"/>
      <c r="S45" s="151"/>
      <c r="T45" s="152"/>
      <c r="U45" s="151">
        <f>SUM(U46:U46)</f>
        <v>350.69</v>
      </c>
      <c r="AE45" t="s">
        <v>96</v>
      </c>
    </row>
    <row r="46" spans="1:60" outlineLevel="1" x14ac:dyDescent="0.2">
      <c r="A46" s="140">
        <v>21</v>
      </c>
      <c r="B46" s="140" t="s">
        <v>156</v>
      </c>
      <c r="C46" s="178" t="s">
        <v>157</v>
      </c>
      <c r="D46" s="146" t="s">
        <v>136</v>
      </c>
      <c r="E46" s="153">
        <v>47.725709999999999</v>
      </c>
      <c r="F46" s="156">
        <f>H46+J46</f>
        <v>0</v>
      </c>
      <c r="G46" s="157">
        <f>ROUND(E46*F46,2)</f>
        <v>0</v>
      </c>
      <c r="H46" s="157"/>
      <c r="I46" s="157">
        <f>ROUND(E46*H46,2)</f>
        <v>0</v>
      </c>
      <c r="J46" s="157"/>
      <c r="K46" s="157">
        <f>ROUND(E46*J46,2)</f>
        <v>0</v>
      </c>
      <c r="L46" s="157">
        <v>21</v>
      </c>
      <c r="M46" s="157">
        <f>G46*(1+L46/100)</f>
        <v>0</v>
      </c>
      <c r="N46" s="147">
        <v>0</v>
      </c>
      <c r="O46" s="147">
        <f>ROUND(E46*N46,5)</f>
        <v>0</v>
      </c>
      <c r="P46" s="147">
        <v>0</v>
      </c>
      <c r="Q46" s="147">
        <f>ROUND(E46*P46,5)</f>
        <v>0</v>
      </c>
      <c r="R46" s="147"/>
      <c r="S46" s="147"/>
      <c r="T46" s="148">
        <v>7.3479999999999999</v>
      </c>
      <c r="U46" s="147">
        <f>ROUND(E46*T46,2)</f>
        <v>350.69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100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x14ac:dyDescent="0.2">
      <c r="A47" s="141" t="s">
        <v>95</v>
      </c>
      <c r="B47" s="141" t="s">
        <v>60</v>
      </c>
      <c r="C47" s="180" t="s">
        <v>61</v>
      </c>
      <c r="D47" s="150"/>
      <c r="E47" s="155"/>
      <c r="F47" s="158"/>
      <c r="G47" s="158">
        <f>SUMIF(AE48:AE155,"&lt;&gt;NOR",G48:G155)</f>
        <v>0</v>
      </c>
      <c r="H47" s="158"/>
      <c r="I47" s="158">
        <f>SUM(I48:I155)</f>
        <v>0</v>
      </c>
      <c r="J47" s="158"/>
      <c r="K47" s="158">
        <f>SUM(K48:K155)</f>
        <v>0</v>
      </c>
      <c r="L47" s="158"/>
      <c r="M47" s="158">
        <f>SUM(M48:M155)</f>
        <v>0</v>
      </c>
      <c r="N47" s="151"/>
      <c r="O47" s="151">
        <f>SUM(O48:O155)</f>
        <v>15.908709999999999</v>
      </c>
      <c r="P47" s="151"/>
      <c r="Q47" s="151">
        <f>SUM(Q48:Q155)</f>
        <v>26.237270000000002</v>
      </c>
      <c r="R47" s="151"/>
      <c r="S47" s="151"/>
      <c r="T47" s="152"/>
      <c r="U47" s="151">
        <f>SUM(U48:U155)</f>
        <v>1202.7000000000003</v>
      </c>
      <c r="AE47" t="s">
        <v>96</v>
      </c>
    </row>
    <row r="48" spans="1:60" outlineLevel="1" x14ac:dyDescent="0.2">
      <c r="A48" s="140">
        <v>22</v>
      </c>
      <c r="B48" s="140" t="s">
        <v>158</v>
      </c>
      <c r="C48" s="178" t="s">
        <v>159</v>
      </c>
      <c r="D48" s="146" t="s">
        <v>99</v>
      </c>
      <c r="E48" s="153">
        <v>450</v>
      </c>
      <c r="F48" s="156">
        <f>H48+J48</f>
        <v>0</v>
      </c>
      <c r="G48" s="157">
        <f>ROUND(E48*F48,2)</f>
        <v>0</v>
      </c>
      <c r="H48" s="157"/>
      <c r="I48" s="157">
        <f>ROUND(E48*H48,2)</f>
        <v>0</v>
      </c>
      <c r="J48" s="157"/>
      <c r="K48" s="157">
        <f>ROUND(E48*J48,2)</f>
        <v>0</v>
      </c>
      <c r="L48" s="157">
        <v>21</v>
      </c>
      <c r="M48" s="157">
        <f>G48*(1+L48/100)</f>
        <v>0</v>
      </c>
      <c r="N48" s="147">
        <v>0</v>
      </c>
      <c r="O48" s="147">
        <f>ROUND(E48*N48,5)</f>
        <v>0</v>
      </c>
      <c r="P48" s="147">
        <v>1.4999999999999999E-2</v>
      </c>
      <c r="Q48" s="147">
        <f>ROUND(E48*P48,5)</f>
        <v>6.75</v>
      </c>
      <c r="R48" s="147"/>
      <c r="S48" s="147"/>
      <c r="T48" s="148">
        <v>0.09</v>
      </c>
      <c r="U48" s="147">
        <f>ROUND(E48*T48,2)</f>
        <v>40.5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100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40"/>
      <c r="B49" s="140"/>
      <c r="C49" s="179" t="s">
        <v>160</v>
      </c>
      <c r="D49" s="149"/>
      <c r="E49" s="154">
        <v>450</v>
      </c>
      <c r="F49" s="157"/>
      <c r="G49" s="157"/>
      <c r="H49" s="157"/>
      <c r="I49" s="157"/>
      <c r="J49" s="157"/>
      <c r="K49" s="157"/>
      <c r="L49" s="157"/>
      <c r="M49" s="157"/>
      <c r="N49" s="147"/>
      <c r="O49" s="147"/>
      <c r="P49" s="147"/>
      <c r="Q49" s="147"/>
      <c r="R49" s="147"/>
      <c r="S49" s="147"/>
      <c r="T49" s="148"/>
      <c r="U49" s="147"/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102</v>
      </c>
      <c r="AF49" s="139">
        <v>0</v>
      </c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">
      <c r="A50" s="140">
        <v>23</v>
      </c>
      <c r="B50" s="140" t="s">
        <v>161</v>
      </c>
      <c r="C50" s="178" t="s">
        <v>162</v>
      </c>
      <c r="D50" s="146" t="s">
        <v>163</v>
      </c>
      <c r="E50" s="153">
        <v>64</v>
      </c>
      <c r="F50" s="156">
        <f>H50+J50</f>
        <v>0</v>
      </c>
      <c r="G50" s="157">
        <f>ROUND(E50*F50,2)</f>
        <v>0</v>
      </c>
      <c r="H50" s="157"/>
      <c r="I50" s="157">
        <f>ROUND(E50*H50,2)</f>
        <v>0</v>
      </c>
      <c r="J50" s="157"/>
      <c r="K50" s="157">
        <f>ROUND(E50*J50,2)</f>
        <v>0</v>
      </c>
      <c r="L50" s="157">
        <v>21</v>
      </c>
      <c r="M50" s="157">
        <f>G50*(1+L50/100)</f>
        <v>0</v>
      </c>
      <c r="N50" s="147">
        <v>1.6000000000000001E-4</v>
      </c>
      <c r="O50" s="147">
        <f>ROUND(E50*N50,5)</f>
        <v>1.0240000000000001E-2</v>
      </c>
      <c r="P50" s="147">
        <v>1.2319999999999999E-2</v>
      </c>
      <c r="Q50" s="147">
        <f>ROUND(E50*P50,5)</f>
        <v>0.78847999999999996</v>
      </c>
      <c r="R50" s="147"/>
      <c r="S50" s="147"/>
      <c r="T50" s="148">
        <v>0.33815000000000001</v>
      </c>
      <c r="U50" s="147">
        <f>ROUND(E50*T50,2)</f>
        <v>21.64</v>
      </c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100</v>
      </c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">
      <c r="A51" s="140"/>
      <c r="B51" s="140"/>
      <c r="C51" s="179" t="s">
        <v>113</v>
      </c>
      <c r="D51" s="149"/>
      <c r="E51" s="154"/>
      <c r="F51" s="157"/>
      <c r="G51" s="157"/>
      <c r="H51" s="157"/>
      <c r="I51" s="157"/>
      <c r="J51" s="157"/>
      <c r="K51" s="157"/>
      <c r="L51" s="157"/>
      <c r="M51" s="157"/>
      <c r="N51" s="147"/>
      <c r="O51" s="147"/>
      <c r="P51" s="147"/>
      <c r="Q51" s="147"/>
      <c r="R51" s="147"/>
      <c r="S51" s="147"/>
      <c r="T51" s="148"/>
      <c r="U51" s="147"/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102</v>
      </c>
      <c r="AF51" s="139">
        <v>0</v>
      </c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">
      <c r="A52" s="140"/>
      <c r="B52" s="140"/>
      <c r="C52" s="179" t="s">
        <v>164</v>
      </c>
      <c r="D52" s="149"/>
      <c r="E52" s="154">
        <v>64</v>
      </c>
      <c r="F52" s="157"/>
      <c r="G52" s="157"/>
      <c r="H52" s="157"/>
      <c r="I52" s="157"/>
      <c r="J52" s="157"/>
      <c r="K52" s="157"/>
      <c r="L52" s="157"/>
      <c r="M52" s="157"/>
      <c r="N52" s="147"/>
      <c r="O52" s="147"/>
      <c r="P52" s="147"/>
      <c r="Q52" s="147"/>
      <c r="R52" s="147"/>
      <c r="S52" s="147"/>
      <c r="T52" s="148"/>
      <c r="U52" s="147"/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102</v>
      </c>
      <c r="AF52" s="139">
        <v>0</v>
      </c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">
      <c r="A53" s="140">
        <v>24</v>
      </c>
      <c r="B53" s="140" t="s">
        <v>165</v>
      </c>
      <c r="C53" s="178" t="s">
        <v>166</v>
      </c>
      <c r="D53" s="146" t="s">
        <v>163</v>
      </c>
      <c r="E53" s="153">
        <v>456</v>
      </c>
      <c r="F53" s="156">
        <f>H53+J53</f>
        <v>0</v>
      </c>
      <c r="G53" s="157">
        <f>ROUND(E53*F53,2)</f>
        <v>0</v>
      </c>
      <c r="H53" s="157"/>
      <c r="I53" s="157">
        <f>ROUND(E53*H53,2)</f>
        <v>0</v>
      </c>
      <c r="J53" s="157"/>
      <c r="K53" s="157">
        <f>ROUND(E53*J53,2)</f>
        <v>0</v>
      </c>
      <c r="L53" s="157">
        <v>21</v>
      </c>
      <c r="M53" s="157">
        <f>G53*(1+L53/100)</f>
        <v>0</v>
      </c>
      <c r="N53" s="147">
        <v>1.6000000000000001E-4</v>
      </c>
      <c r="O53" s="147">
        <f>ROUND(E53*N53,5)</f>
        <v>7.2959999999999997E-2</v>
      </c>
      <c r="P53" s="147">
        <v>1.584E-2</v>
      </c>
      <c r="Q53" s="147">
        <f>ROUND(E53*P53,5)</f>
        <v>7.2230400000000001</v>
      </c>
      <c r="R53" s="147"/>
      <c r="S53" s="147"/>
      <c r="T53" s="148">
        <v>0.41909999999999997</v>
      </c>
      <c r="U53" s="147">
        <f>ROUND(E53*T53,2)</f>
        <v>191.11</v>
      </c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100</v>
      </c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0"/>
      <c r="B54" s="140"/>
      <c r="C54" s="179" t="s">
        <v>113</v>
      </c>
      <c r="D54" s="149"/>
      <c r="E54" s="154"/>
      <c r="F54" s="157"/>
      <c r="G54" s="157"/>
      <c r="H54" s="157"/>
      <c r="I54" s="157"/>
      <c r="J54" s="157"/>
      <c r="K54" s="157"/>
      <c r="L54" s="157"/>
      <c r="M54" s="157"/>
      <c r="N54" s="147"/>
      <c r="O54" s="147"/>
      <c r="P54" s="147"/>
      <c r="Q54" s="147"/>
      <c r="R54" s="147"/>
      <c r="S54" s="147"/>
      <c r="T54" s="148"/>
      <c r="U54" s="147"/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102</v>
      </c>
      <c r="AF54" s="139">
        <v>0</v>
      </c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">
      <c r="A55" s="140"/>
      <c r="B55" s="140"/>
      <c r="C55" s="179" t="s">
        <v>167</v>
      </c>
      <c r="D55" s="149"/>
      <c r="E55" s="154">
        <v>56</v>
      </c>
      <c r="F55" s="157"/>
      <c r="G55" s="157"/>
      <c r="H55" s="157"/>
      <c r="I55" s="157"/>
      <c r="J55" s="157"/>
      <c r="K55" s="157"/>
      <c r="L55" s="157"/>
      <c r="M55" s="157"/>
      <c r="N55" s="147"/>
      <c r="O55" s="147"/>
      <c r="P55" s="147"/>
      <c r="Q55" s="147"/>
      <c r="R55" s="147"/>
      <c r="S55" s="147"/>
      <c r="T55" s="148"/>
      <c r="U55" s="147"/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102</v>
      </c>
      <c r="AF55" s="139">
        <v>0</v>
      </c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">
      <c r="A56" s="140"/>
      <c r="B56" s="140"/>
      <c r="C56" s="179" t="s">
        <v>168</v>
      </c>
      <c r="D56" s="149"/>
      <c r="E56" s="154">
        <v>400</v>
      </c>
      <c r="F56" s="157"/>
      <c r="G56" s="157"/>
      <c r="H56" s="157"/>
      <c r="I56" s="157"/>
      <c r="J56" s="157"/>
      <c r="K56" s="157"/>
      <c r="L56" s="157"/>
      <c r="M56" s="157"/>
      <c r="N56" s="147"/>
      <c r="O56" s="147"/>
      <c r="P56" s="147"/>
      <c r="Q56" s="147"/>
      <c r="R56" s="147"/>
      <c r="S56" s="147"/>
      <c r="T56" s="148"/>
      <c r="U56" s="147"/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102</v>
      </c>
      <c r="AF56" s="139">
        <v>0</v>
      </c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40">
        <v>25</v>
      </c>
      <c r="B57" s="140" t="s">
        <v>169</v>
      </c>
      <c r="C57" s="178" t="s">
        <v>170</v>
      </c>
      <c r="D57" s="146" t="s">
        <v>163</v>
      </c>
      <c r="E57" s="153">
        <v>208</v>
      </c>
      <c r="F57" s="156">
        <f>H57+J57</f>
        <v>0</v>
      </c>
      <c r="G57" s="157">
        <f>ROUND(E57*F57,2)</f>
        <v>0</v>
      </c>
      <c r="H57" s="157"/>
      <c r="I57" s="157">
        <f>ROUND(E57*H57,2)</f>
        <v>0</v>
      </c>
      <c r="J57" s="157"/>
      <c r="K57" s="157">
        <f>ROUND(E57*J57,2)</f>
        <v>0</v>
      </c>
      <c r="L57" s="157">
        <v>21</v>
      </c>
      <c r="M57" s="157">
        <f>G57*(1+L57/100)</f>
        <v>0</v>
      </c>
      <c r="N57" s="147">
        <v>1.6000000000000001E-4</v>
      </c>
      <c r="O57" s="147">
        <f>ROUND(E57*N57,5)</f>
        <v>3.3279999999999997E-2</v>
      </c>
      <c r="P57" s="147">
        <v>2.4750000000000001E-2</v>
      </c>
      <c r="Q57" s="147">
        <f>ROUND(E57*P57,5)</f>
        <v>5.1479999999999997</v>
      </c>
      <c r="R57" s="147"/>
      <c r="S57" s="147"/>
      <c r="T57" s="148">
        <v>0.44929999999999998</v>
      </c>
      <c r="U57" s="147">
        <f>ROUND(E57*T57,2)</f>
        <v>93.45</v>
      </c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100</v>
      </c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">
      <c r="A58" s="140"/>
      <c r="B58" s="140"/>
      <c r="C58" s="179" t="s">
        <v>113</v>
      </c>
      <c r="D58" s="149"/>
      <c r="E58" s="154"/>
      <c r="F58" s="157"/>
      <c r="G58" s="157"/>
      <c r="H58" s="157"/>
      <c r="I58" s="157"/>
      <c r="J58" s="157"/>
      <c r="K58" s="157"/>
      <c r="L58" s="157"/>
      <c r="M58" s="157"/>
      <c r="N58" s="147"/>
      <c r="O58" s="147"/>
      <c r="P58" s="147"/>
      <c r="Q58" s="147"/>
      <c r="R58" s="147"/>
      <c r="S58" s="147"/>
      <c r="T58" s="148"/>
      <c r="U58" s="147"/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102</v>
      </c>
      <c r="AF58" s="139">
        <v>0</v>
      </c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2">
      <c r="A59" s="140"/>
      <c r="B59" s="140"/>
      <c r="C59" s="179" t="s">
        <v>171</v>
      </c>
      <c r="D59" s="149"/>
      <c r="E59" s="154">
        <v>41</v>
      </c>
      <c r="F59" s="157"/>
      <c r="G59" s="157"/>
      <c r="H59" s="157"/>
      <c r="I59" s="157"/>
      <c r="J59" s="157"/>
      <c r="K59" s="157"/>
      <c r="L59" s="157"/>
      <c r="M59" s="157"/>
      <c r="N59" s="147"/>
      <c r="O59" s="147"/>
      <c r="P59" s="147"/>
      <c r="Q59" s="147"/>
      <c r="R59" s="147"/>
      <c r="S59" s="147"/>
      <c r="T59" s="148"/>
      <c r="U59" s="147"/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102</v>
      </c>
      <c r="AF59" s="139">
        <v>0</v>
      </c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">
      <c r="A60" s="140"/>
      <c r="B60" s="140"/>
      <c r="C60" s="179" t="s">
        <v>172</v>
      </c>
      <c r="D60" s="149"/>
      <c r="E60" s="154">
        <v>38</v>
      </c>
      <c r="F60" s="157"/>
      <c r="G60" s="157"/>
      <c r="H60" s="157"/>
      <c r="I60" s="157"/>
      <c r="J60" s="157"/>
      <c r="K60" s="157"/>
      <c r="L60" s="157"/>
      <c r="M60" s="157"/>
      <c r="N60" s="147"/>
      <c r="O60" s="147"/>
      <c r="P60" s="147"/>
      <c r="Q60" s="147"/>
      <c r="R60" s="147"/>
      <c r="S60" s="147"/>
      <c r="T60" s="148"/>
      <c r="U60" s="147"/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102</v>
      </c>
      <c r="AF60" s="139">
        <v>0</v>
      </c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2">
      <c r="A61" s="140"/>
      <c r="B61" s="140"/>
      <c r="C61" s="179" t="s">
        <v>173</v>
      </c>
      <c r="D61" s="149"/>
      <c r="E61" s="154">
        <v>35</v>
      </c>
      <c r="F61" s="157"/>
      <c r="G61" s="157"/>
      <c r="H61" s="157"/>
      <c r="I61" s="157"/>
      <c r="J61" s="157"/>
      <c r="K61" s="157"/>
      <c r="L61" s="157"/>
      <c r="M61" s="157"/>
      <c r="N61" s="147"/>
      <c r="O61" s="147"/>
      <c r="P61" s="147"/>
      <c r="Q61" s="147"/>
      <c r="R61" s="147"/>
      <c r="S61" s="147"/>
      <c r="T61" s="148"/>
      <c r="U61" s="147"/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102</v>
      </c>
      <c r="AF61" s="139">
        <v>0</v>
      </c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2">
      <c r="A62" s="140"/>
      <c r="B62" s="140"/>
      <c r="C62" s="179" t="s">
        <v>174</v>
      </c>
      <c r="D62" s="149"/>
      <c r="E62" s="154">
        <v>19</v>
      </c>
      <c r="F62" s="157"/>
      <c r="G62" s="157"/>
      <c r="H62" s="157"/>
      <c r="I62" s="157"/>
      <c r="J62" s="157"/>
      <c r="K62" s="157"/>
      <c r="L62" s="157"/>
      <c r="M62" s="157"/>
      <c r="N62" s="147"/>
      <c r="O62" s="147"/>
      <c r="P62" s="147"/>
      <c r="Q62" s="147"/>
      <c r="R62" s="147"/>
      <c r="S62" s="147"/>
      <c r="T62" s="148"/>
      <c r="U62" s="147"/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102</v>
      </c>
      <c r="AF62" s="139">
        <v>0</v>
      </c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outlineLevel="1" x14ac:dyDescent="0.2">
      <c r="A63" s="140"/>
      <c r="B63" s="140"/>
      <c r="C63" s="179" t="s">
        <v>175</v>
      </c>
      <c r="D63" s="149"/>
      <c r="E63" s="154">
        <v>75</v>
      </c>
      <c r="F63" s="157"/>
      <c r="G63" s="157"/>
      <c r="H63" s="157"/>
      <c r="I63" s="157"/>
      <c r="J63" s="157"/>
      <c r="K63" s="157"/>
      <c r="L63" s="157"/>
      <c r="M63" s="157"/>
      <c r="N63" s="147"/>
      <c r="O63" s="147"/>
      <c r="P63" s="147"/>
      <c r="Q63" s="147"/>
      <c r="R63" s="147"/>
      <c r="S63" s="147"/>
      <c r="T63" s="148"/>
      <c r="U63" s="147"/>
      <c r="V63" s="139"/>
      <c r="W63" s="139"/>
      <c r="X63" s="139"/>
      <c r="Y63" s="139"/>
      <c r="Z63" s="139"/>
      <c r="AA63" s="139"/>
      <c r="AB63" s="139"/>
      <c r="AC63" s="139"/>
      <c r="AD63" s="139"/>
      <c r="AE63" s="139" t="s">
        <v>102</v>
      </c>
      <c r="AF63" s="139">
        <v>0</v>
      </c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outlineLevel="1" x14ac:dyDescent="0.2">
      <c r="A64" s="140">
        <v>26</v>
      </c>
      <c r="B64" s="140" t="s">
        <v>176</v>
      </c>
      <c r="C64" s="178" t="s">
        <v>177</v>
      </c>
      <c r="D64" s="146" t="s">
        <v>163</v>
      </c>
      <c r="E64" s="153">
        <v>177</v>
      </c>
      <c r="F64" s="156">
        <f>H64+J64</f>
        <v>0</v>
      </c>
      <c r="G64" s="157">
        <f>ROUND(E64*F64,2)</f>
        <v>0</v>
      </c>
      <c r="H64" s="157"/>
      <c r="I64" s="157">
        <f>ROUND(E64*H64,2)</f>
        <v>0</v>
      </c>
      <c r="J64" s="157"/>
      <c r="K64" s="157">
        <f>ROUND(E64*J64,2)</f>
        <v>0</v>
      </c>
      <c r="L64" s="157">
        <v>21</v>
      </c>
      <c r="M64" s="157">
        <f>G64*(1+L64/100)</f>
        <v>0</v>
      </c>
      <c r="N64" s="147">
        <v>1.6000000000000001E-4</v>
      </c>
      <c r="O64" s="147">
        <f>ROUND(E64*N64,5)</f>
        <v>2.8320000000000001E-2</v>
      </c>
      <c r="P64" s="147">
        <v>3.5749999999999997E-2</v>
      </c>
      <c r="Q64" s="147">
        <f>ROUND(E64*P64,5)</f>
        <v>6.32775</v>
      </c>
      <c r="R64" s="147"/>
      <c r="S64" s="147"/>
      <c r="T64" s="148">
        <v>0.4733</v>
      </c>
      <c r="U64" s="147">
        <f>ROUND(E64*T64,2)</f>
        <v>83.77</v>
      </c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100</v>
      </c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outlineLevel="1" x14ac:dyDescent="0.2">
      <c r="A65" s="140"/>
      <c r="B65" s="140"/>
      <c r="C65" s="179" t="s">
        <v>113</v>
      </c>
      <c r="D65" s="149"/>
      <c r="E65" s="154"/>
      <c r="F65" s="157"/>
      <c r="G65" s="157"/>
      <c r="H65" s="157"/>
      <c r="I65" s="157"/>
      <c r="J65" s="157"/>
      <c r="K65" s="157"/>
      <c r="L65" s="157"/>
      <c r="M65" s="157"/>
      <c r="N65" s="147"/>
      <c r="O65" s="147"/>
      <c r="P65" s="147"/>
      <c r="Q65" s="147"/>
      <c r="R65" s="147"/>
      <c r="S65" s="147"/>
      <c r="T65" s="148"/>
      <c r="U65" s="147"/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102</v>
      </c>
      <c r="AF65" s="139">
        <v>0</v>
      </c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">
      <c r="A66" s="140"/>
      <c r="B66" s="140"/>
      <c r="C66" s="179" t="s">
        <v>178</v>
      </c>
      <c r="D66" s="149"/>
      <c r="E66" s="154">
        <v>70</v>
      </c>
      <c r="F66" s="157"/>
      <c r="G66" s="157"/>
      <c r="H66" s="157"/>
      <c r="I66" s="157"/>
      <c r="J66" s="157"/>
      <c r="K66" s="157"/>
      <c r="L66" s="157"/>
      <c r="M66" s="157"/>
      <c r="N66" s="147"/>
      <c r="O66" s="147"/>
      <c r="P66" s="147"/>
      <c r="Q66" s="147"/>
      <c r="R66" s="147"/>
      <c r="S66" s="147"/>
      <c r="T66" s="148"/>
      <c r="U66" s="147"/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102</v>
      </c>
      <c r="AF66" s="139">
        <v>0</v>
      </c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2">
      <c r="A67" s="140"/>
      <c r="B67" s="140"/>
      <c r="C67" s="179" t="s">
        <v>179</v>
      </c>
      <c r="D67" s="149"/>
      <c r="E67" s="154">
        <v>44</v>
      </c>
      <c r="F67" s="157"/>
      <c r="G67" s="157"/>
      <c r="H67" s="157"/>
      <c r="I67" s="157"/>
      <c r="J67" s="157"/>
      <c r="K67" s="157"/>
      <c r="L67" s="157"/>
      <c r="M67" s="157"/>
      <c r="N67" s="147"/>
      <c r="O67" s="147"/>
      <c r="P67" s="147"/>
      <c r="Q67" s="147"/>
      <c r="R67" s="147"/>
      <c r="S67" s="147"/>
      <c r="T67" s="148"/>
      <c r="U67" s="147"/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102</v>
      </c>
      <c r="AF67" s="139">
        <v>0</v>
      </c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outlineLevel="1" x14ac:dyDescent="0.2">
      <c r="A68" s="140"/>
      <c r="B68" s="140"/>
      <c r="C68" s="179" t="s">
        <v>180</v>
      </c>
      <c r="D68" s="149"/>
      <c r="E68" s="154">
        <v>38</v>
      </c>
      <c r="F68" s="157"/>
      <c r="G68" s="157"/>
      <c r="H68" s="157"/>
      <c r="I68" s="157"/>
      <c r="J68" s="157"/>
      <c r="K68" s="157"/>
      <c r="L68" s="157"/>
      <c r="M68" s="157"/>
      <c r="N68" s="147"/>
      <c r="O68" s="147"/>
      <c r="P68" s="147"/>
      <c r="Q68" s="147"/>
      <c r="R68" s="147"/>
      <c r="S68" s="147"/>
      <c r="T68" s="148"/>
      <c r="U68" s="147"/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102</v>
      </c>
      <c r="AF68" s="139">
        <v>0</v>
      </c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outlineLevel="1" x14ac:dyDescent="0.2">
      <c r="A69" s="140"/>
      <c r="B69" s="140"/>
      <c r="C69" s="179" t="s">
        <v>181</v>
      </c>
      <c r="D69" s="149"/>
      <c r="E69" s="154">
        <v>25</v>
      </c>
      <c r="F69" s="157"/>
      <c r="G69" s="157"/>
      <c r="H69" s="157"/>
      <c r="I69" s="157"/>
      <c r="J69" s="157"/>
      <c r="K69" s="157"/>
      <c r="L69" s="157"/>
      <c r="M69" s="157"/>
      <c r="N69" s="147"/>
      <c r="O69" s="147"/>
      <c r="P69" s="147"/>
      <c r="Q69" s="147"/>
      <c r="R69" s="147"/>
      <c r="S69" s="147"/>
      <c r="T69" s="148"/>
      <c r="U69" s="147"/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102</v>
      </c>
      <c r="AF69" s="139">
        <v>0</v>
      </c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outlineLevel="1" x14ac:dyDescent="0.2">
      <c r="A70" s="140">
        <v>27</v>
      </c>
      <c r="B70" s="140" t="s">
        <v>182</v>
      </c>
      <c r="C70" s="178" t="s">
        <v>183</v>
      </c>
      <c r="D70" s="146" t="s">
        <v>163</v>
      </c>
      <c r="E70" s="153">
        <v>64</v>
      </c>
      <c r="F70" s="156">
        <f>H70+J70</f>
        <v>0</v>
      </c>
      <c r="G70" s="157">
        <f>ROUND(E70*F70,2)</f>
        <v>0</v>
      </c>
      <c r="H70" s="157"/>
      <c r="I70" s="157">
        <f>ROUND(E70*H70,2)</f>
        <v>0</v>
      </c>
      <c r="J70" s="157"/>
      <c r="K70" s="157">
        <f>ROUND(E70*J70,2)</f>
        <v>0</v>
      </c>
      <c r="L70" s="157">
        <v>21</v>
      </c>
      <c r="M70" s="157">
        <f>G70*(1+L70/100)</f>
        <v>0</v>
      </c>
      <c r="N70" s="147">
        <v>9.8999999999999999E-4</v>
      </c>
      <c r="O70" s="147">
        <f>ROUND(E70*N70,5)</f>
        <v>6.336E-2</v>
      </c>
      <c r="P70" s="147">
        <v>0</v>
      </c>
      <c r="Q70" s="147">
        <f>ROUND(E70*P70,5)</f>
        <v>0</v>
      </c>
      <c r="R70" s="147"/>
      <c r="S70" s="147"/>
      <c r="T70" s="148">
        <v>0.40799999999999997</v>
      </c>
      <c r="U70" s="147">
        <f>ROUND(E70*T70,2)</f>
        <v>26.11</v>
      </c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100</v>
      </c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1" x14ac:dyDescent="0.2">
      <c r="A71" s="140"/>
      <c r="B71" s="140"/>
      <c r="C71" s="179" t="s">
        <v>164</v>
      </c>
      <c r="D71" s="149"/>
      <c r="E71" s="154">
        <v>64</v>
      </c>
      <c r="F71" s="157"/>
      <c r="G71" s="157"/>
      <c r="H71" s="157"/>
      <c r="I71" s="157"/>
      <c r="J71" s="157"/>
      <c r="K71" s="157"/>
      <c r="L71" s="157"/>
      <c r="M71" s="157"/>
      <c r="N71" s="147"/>
      <c r="O71" s="147"/>
      <c r="P71" s="147"/>
      <c r="Q71" s="147"/>
      <c r="R71" s="147"/>
      <c r="S71" s="147"/>
      <c r="T71" s="148"/>
      <c r="U71" s="147"/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102</v>
      </c>
      <c r="AF71" s="139">
        <v>0</v>
      </c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outlineLevel="1" x14ac:dyDescent="0.2">
      <c r="A72" s="140">
        <v>28</v>
      </c>
      <c r="B72" s="140" t="s">
        <v>184</v>
      </c>
      <c r="C72" s="178" t="s">
        <v>185</v>
      </c>
      <c r="D72" s="146" t="s">
        <v>163</v>
      </c>
      <c r="E72" s="153">
        <v>456</v>
      </c>
      <c r="F72" s="156">
        <f>H72+J72</f>
        <v>0</v>
      </c>
      <c r="G72" s="157">
        <f>ROUND(E72*F72,2)</f>
        <v>0</v>
      </c>
      <c r="H72" s="157"/>
      <c r="I72" s="157">
        <f>ROUND(E72*H72,2)</f>
        <v>0</v>
      </c>
      <c r="J72" s="157"/>
      <c r="K72" s="157">
        <f>ROUND(E72*J72,2)</f>
        <v>0</v>
      </c>
      <c r="L72" s="157">
        <v>21</v>
      </c>
      <c r="M72" s="157">
        <f>G72*(1+L72/100)</f>
        <v>0</v>
      </c>
      <c r="N72" s="147">
        <v>9.8999999999999999E-4</v>
      </c>
      <c r="O72" s="147">
        <f>ROUND(E72*N72,5)</f>
        <v>0.45144000000000001</v>
      </c>
      <c r="P72" s="147">
        <v>0</v>
      </c>
      <c r="Q72" s="147">
        <f>ROUND(E72*P72,5)</f>
        <v>0</v>
      </c>
      <c r="R72" s="147"/>
      <c r="S72" s="147"/>
      <c r="T72" s="148">
        <v>0.49099999999999999</v>
      </c>
      <c r="U72" s="147">
        <f>ROUND(E72*T72,2)</f>
        <v>223.9</v>
      </c>
      <c r="V72" s="139"/>
      <c r="W72" s="139"/>
      <c r="X72" s="139"/>
      <c r="Y72" s="139"/>
      <c r="Z72" s="139"/>
      <c r="AA72" s="139"/>
      <c r="AB72" s="139"/>
      <c r="AC72" s="139"/>
      <c r="AD72" s="139"/>
      <c r="AE72" s="139" t="s">
        <v>100</v>
      </c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outlineLevel="1" x14ac:dyDescent="0.2">
      <c r="A73" s="140"/>
      <c r="B73" s="140"/>
      <c r="C73" s="179" t="s">
        <v>167</v>
      </c>
      <c r="D73" s="149"/>
      <c r="E73" s="154">
        <v>56</v>
      </c>
      <c r="F73" s="157"/>
      <c r="G73" s="157"/>
      <c r="H73" s="157"/>
      <c r="I73" s="157"/>
      <c r="J73" s="157"/>
      <c r="K73" s="157"/>
      <c r="L73" s="157"/>
      <c r="M73" s="157"/>
      <c r="N73" s="147"/>
      <c r="O73" s="147"/>
      <c r="P73" s="147"/>
      <c r="Q73" s="147"/>
      <c r="R73" s="147"/>
      <c r="S73" s="147"/>
      <c r="T73" s="148"/>
      <c r="U73" s="147"/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102</v>
      </c>
      <c r="AF73" s="139">
        <v>0</v>
      </c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">
      <c r="A74" s="140"/>
      <c r="B74" s="140"/>
      <c r="C74" s="179" t="s">
        <v>168</v>
      </c>
      <c r="D74" s="149"/>
      <c r="E74" s="154">
        <v>400</v>
      </c>
      <c r="F74" s="157"/>
      <c r="G74" s="157"/>
      <c r="H74" s="157"/>
      <c r="I74" s="157"/>
      <c r="J74" s="157"/>
      <c r="K74" s="157"/>
      <c r="L74" s="157"/>
      <c r="M74" s="157"/>
      <c r="N74" s="147"/>
      <c r="O74" s="147"/>
      <c r="P74" s="147"/>
      <c r="Q74" s="147"/>
      <c r="R74" s="147"/>
      <c r="S74" s="147"/>
      <c r="T74" s="148"/>
      <c r="U74" s="147"/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102</v>
      </c>
      <c r="AF74" s="139">
        <v>0</v>
      </c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 x14ac:dyDescent="0.2">
      <c r="A75" s="140">
        <v>29</v>
      </c>
      <c r="B75" s="140" t="s">
        <v>186</v>
      </c>
      <c r="C75" s="178" t="s">
        <v>187</v>
      </c>
      <c r="D75" s="146" t="s">
        <v>163</v>
      </c>
      <c r="E75" s="153">
        <v>208</v>
      </c>
      <c r="F75" s="156">
        <f>H75+J75</f>
        <v>0</v>
      </c>
      <c r="G75" s="157">
        <f>ROUND(E75*F75,2)</f>
        <v>0</v>
      </c>
      <c r="H75" s="157"/>
      <c r="I75" s="157">
        <f>ROUND(E75*H75,2)</f>
        <v>0</v>
      </c>
      <c r="J75" s="157"/>
      <c r="K75" s="157">
        <f>ROUND(E75*J75,2)</f>
        <v>0</v>
      </c>
      <c r="L75" s="157">
        <v>21</v>
      </c>
      <c r="M75" s="157">
        <f>G75*(1+L75/100)</f>
        <v>0</v>
      </c>
      <c r="N75" s="147">
        <v>9.8999999999999999E-4</v>
      </c>
      <c r="O75" s="147">
        <f>ROUND(E75*N75,5)</f>
        <v>0.20591999999999999</v>
      </c>
      <c r="P75" s="147">
        <v>0</v>
      </c>
      <c r="Q75" s="147">
        <f>ROUND(E75*P75,5)</f>
        <v>0</v>
      </c>
      <c r="R75" s="147"/>
      <c r="S75" s="147"/>
      <c r="T75" s="148">
        <v>0.53200000000000003</v>
      </c>
      <c r="U75" s="147">
        <f>ROUND(E75*T75,2)</f>
        <v>110.66</v>
      </c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100</v>
      </c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2">
      <c r="A76" s="140"/>
      <c r="B76" s="140"/>
      <c r="C76" s="179" t="s">
        <v>171</v>
      </c>
      <c r="D76" s="149"/>
      <c r="E76" s="154">
        <v>41</v>
      </c>
      <c r="F76" s="157"/>
      <c r="G76" s="157"/>
      <c r="H76" s="157"/>
      <c r="I76" s="157"/>
      <c r="J76" s="157"/>
      <c r="K76" s="157"/>
      <c r="L76" s="157"/>
      <c r="M76" s="157"/>
      <c r="N76" s="147"/>
      <c r="O76" s="147"/>
      <c r="P76" s="147"/>
      <c r="Q76" s="147"/>
      <c r="R76" s="147"/>
      <c r="S76" s="147"/>
      <c r="T76" s="148"/>
      <c r="U76" s="147"/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102</v>
      </c>
      <c r="AF76" s="139">
        <v>0</v>
      </c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40"/>
      <c r="B77" s="140"/>
      <c r="C77" s="179" t="s">
        <v>172</v>
      </c>
      <c r="D77" s="149"/>
      <c r="E77" s="154">
        <v>38</v>
      </c>
      <c r="F77" s="157"/>
      <c r="G77" s="157"/>
      <c r="H77" s="157"/>
      <c r="I77" s="157"/>
      <c r="J77" s="157"/>
      <c r="K77" s="157"/>
      <c r="L77" s="157"/>
      <c r="M77" s="157"/>
      <c r="N77" s="147"/>
      <c r="O77" s="147"/>
      <c r="P77" s="147"/>
      <c r="Q77" s="147"/>
      <c r="R77" s="147"/>
      <c r="S77" s="147"/>
      <c r="T77" s="148"/>
      <c r="U77" s="147"/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102</v>
      </c>
      <c r="AF77" s="139">
        <v>0</v>
      </c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1" x14ac:dyDescent="0.2">
      <c r="A78" s="140"/>
      <c r="B78" s="140"/>
      <c r="C78" s="179" t="s">
        <v>188</v>
      </c>
      <c r="D78" s="149"/>
      <c r="E78" s="154">
        <v>35</v>
      </c>
      <c r="F78" s="157"/>
      <c r="G78" s="157"/>
      <c r="H78" s="157"/>
      <c r="I78" s="157"/>
      <c r="J78" s="157"/>
      <c r="K78" s="157"/>
      <c r="L78" s="157"/>
      <c r="M78" s="157"/>
      <c r="N78" s="147"/>
      <c r="O78" s="147"/>
      <c r="P78" s="147"/>
      <c r="Q78" s="147"/>
      <c r="R78" s="147"/>
      <c r="S78" s="147"/>
      <c r="T78" s="148"/>
      <c r="U78" s="147"/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102</v>
      </c>
      <c r="AF78" s="139">
        <v>0</v>
      </c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">
      <c r="A79" s="140"/>
      <c r="B79" s="140"/>
      <c r="C79" s="179" t="s">
        <v>174</v>
      </c>
      <c r="D79" s="149"/>
      <c r="E79" s="154">
        <v>19</v>
      </c>
      <c r="F79" s="157"/>
      <c r="G79" s="157"/>
      <c r="H79" s="157"/>
      <c r="I79" s="157"/>
      <c r="J79" s="157"/>
      <c r="K79" s="157"/>
      <c r="L79" s="157"/>
      <c r="M79" s="157"/>
      <c r="N79" s="147"/>
      <c r="O79" s="147"/>
      <c r="P79" s="147"/>
      <c r="Q79" s="147"/>
      <c r="R79" s="147"/>
      <c r="S79" s="147"/>
      <c r="T79" s="148"/>
      <c r="U79" s="147"/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102</v>
      </c>
      <c r="AF79" s="139">
        <v>0</v>
      </c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outlineLevel="1" x14ac:dyDescent="0.2">
      <c r="A80" s="140"/>
      <c r="B80" s="140"/>
      <c r="C80" s="179" t="s">
        <v>189</v>
      </c>
      <c r="D80" s="149"/>
      <c r="E80" s="154">
        <v>75</v>
      </c>
      <c r="F80" s="157"/>
      <c r="G80" s="157"/>
      <c r="H80" s="157"/>
      <c r="I80" s="157"/>
      <c r="J80" s="157"/>
      <c r="K80" s="157"/>
      <c r="L80" s="157"/>
      <c r="M80" s="157"/>
      <c r="N80" s="147"/>
      <c r="O80" s="147"/>
      <c r="P80" s="147"/>
      <c r="Q80" s="147"/>
      <c r="R80" s="147"/>
      <c r="S80" s="147"/>
      <c r="T80" s="148"/>
      <c r="U80" s="147"/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102</v>
      </c>
      <c r="AF80" s="139">
        <v>0</v>
      </c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ht="22.5" outlineLevel="1" x14ac:dyDescent="0.2">
      <c r="A81" s="140">
        <v>30</v>
      </c>
      <c r="B81" s="140" t="s">
        <v>190</v>
      </c>
      <c r="C81" s="178" t="s">
        <v>191</v>
      </c>
      <c r="D81" s="146" t="s">
        <v>163</v>
      </c>
      <c r="E81" s="153">
        <v>177</v>
      </c>
      <c r="F81" s="156">
        <f>H81+J81</f>
        <v>0</v>
      </c>
      <c r="G81" s="157">
        <f>ROUND(E81*F81,2)</f>
        <v>0</v>
      </c>
      <c r="H81" s="157"/>
      <c r="I81" s="157">
        <f>ROUND(E81*H81,2)</f>
        <v>0</v>
      </c>
      <c r="J81" s="157"/>
      <c r="K81" s="157">
        <f>ROUND(E81*J81,2)</f>
        <v>0</v>
      </c>
      <c r="L81" s="157">
        <v>21</v>
      </c>
      <c r="M81" s="157">
        <f>G81*(1+L81/100)</f>
        <v>0</v>
      </c>
      <c r="N81" s="147">
        <v>1.99E-3</v>
      </c>
      <c r="O81" s="147">
        <f>ROUND(E81*N81,5)</f>
        <v>0.35222999999999999</v>
      </c>
      <c r="P81" s="147">
        <v>0</v>
      </c>
      <c r="Q81" s="147">
        <f>ROUND(E81*P81,5)</f>
        <v>0</v>
      </c>
      <c r="R81" s="147"/>
      <c r="S81" s="147"/>
      <c r="T81" s="148">
        <v>0.72199999999999998</v>
      </c>
      <c r="U81" s="147">
        <f>ROUND(E81*T81,2)</f>
        <v>127.79</v>
      </c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100</v>
      </c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2">
      <c r="A82" s="140"/>
      <c r="B82" s="140"/>
      <c r="C82" s="179" t="s">
        <v>113</v>
      </c>
      <c r="D82" s="149"/>
      <c r="E82" s="154"/>
      <c r="F82" s="157"/>
      <c r="G82" s="157"/>
      <c r="H82" s="157"/>
      <c r="I82" s="157"/>
      <c r="J82" s="157"/>
      <c r="K82" s="157"/>
      <c r="L82" s="157"/>
      <c r="M82" s="157"/>
      <c r="N82" s="147"/>
      <c r="O82" s="147"/>
      <c r="P82" s="147"/>
      <c r="Q82" s="147"/>
      <c r="R82" s="147"/>
      <c r="S82" s="147"/>
      <c r="T82" s="148"/>
      <c r="U82" s="147"/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102</v>
      </c>
      <c r="AF82" s="139">
        <v>0</v>
      </c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">
      <c r="A83" s="140"/>
      <c r="B83" s="140"/>
      <c r="C83" s="179" t="s">
        <v>178</v>
      </c>
      <c r="D83" s="149"/>
      <c r="E83" s="154">
        <v>70</v>
      </c>
      <c r="F83" s="157"/>
      <c r="G83" s="157"/>
      <c r="H83" s="157"/>
      <c r="I83" s="157"/>
      <c r="J83" s="157"/>
      <c r="K83" s="157"/>
      <c r="L83" s="157"/>
      <c r="M83" s="157"/>
      <c r="N83" s="147"/>
      <c r="O83" s="147"/>
      <c r="P83" s="147"/>
      <c r="Q83" s="147"/>
      <c r="R83" s="147"/>
      <c r="S83" s="147"/>
      <c r="T83" s="148"/>
      <c r="U83" s="147"/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102</v>
      </c>
      <c r="AF83" s="139">
        <v>0</v>
      </c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40"/>
      <c r="B84" s="140"/>
      <c r="C84" s="179" t="s">
        <v>179</v>
      </c>
      <c r="D84" s="149"/>
      <c r="E84" s="154">
        <v>44</v>
      </c>
      <c r="F84" s="157"/>
      <c r="G84" s="157"/>
      <c r="H84" s="157"/>
      <c r="I84" s="157"/>
      <c r="J84" s="157"/>
      <c r="K84" s="157"/>
      <c r="L84" s="157"/>
      <c r="M84" s="157"/>
      <c r="N84" s="147"/>
      <c r="O84" s="147"/>
      <c r="P84" s="147"/>
      <c r="Q84" s="147"/>
      <c r="R84" s="147"/>
      <c r="S84" s="147"/>
      <c r="T84" s="148"/>
      <c r="U84" s="147"/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102</v>
      </c>
      <c r="AF84" s="139">
        <v>0</v>
      </c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 x14ac:dyDescent="0.2">
      <c r="A85" s="140"/>
      <c r="B85" s="140"/>
      <c r="C85" s="179" t="s">
        <v>180</v>
      </c>
      <c r="D85" s="149"/>
      <c r="E85" s="154">
        <v>38</v>
      </c>
      <c r="F85" s="157"/>
      <c r="G85" s="157"/>
      <c r="H85" s="157"/>
      <c r="I85" s="157"/>
      <c r="J85" s="157"/>
      <c r="K85" s="157"/>
      <c r="L85" s="157"/>
      <c r="M85" s="157"/>
      <c r="N85" s="147"/>
      <c r="O85" s="147"/>
      <c r="P85" s="147"/>
      <c r="Q85" s="147"/>
      <c r="R85" s="147"/>
      <c r="S85" s="147"/>
      <c r="T85" s="148"/>
      <c r="U85" s="147"/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102</v>
      </c>
      <c r="AF85" s="139">
        <v>0</v>
      </c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2">
      <c r="A86" s="140"/>
      <c r="B86" s="140"/>
      <c r="C86" s="179" t="s">
        <v>181</v>
      </c>
      <c r="D86" s="149"/>
      <c r="E86" s="154">
        <v>25</v>
      </c>
      <c r="F86" s="157"/>
      <c r="G86" s="157"/>
      <c r="H86" s="157"/>
      <c r="I86" s="157"/>
      <c r="J86" s="157"/>
      <c r="K86" s="157"/>
      <c r="L86" s="157"/>
      <c r="M86" s="157"/>
      <c r="N86" s="147"/>
      <c r="O86" s="147"/>
      <c r="P86" s="147"/>
      <c r="Q86" s="147"/>
      <c r="R86" s="147"/>
      <c r="S86" s="147"/>
      <c r="T86" s="148"/>
      <c r="U86" s="147"/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102</v>
      </c>
      <c r="AF86" s="139">
        <v>0</v>
      </c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2">
      <c r="A87" s="140">
        <v>31</v>
      </c>
      <c r="B87" s="140" t="s">
        <v>192</v>
      </c>
      <c r="C87" s="178" t="s">
        <v>193</v>
      </c>
      <c r="D87" s="146" t="s">
        <v>194</v>
      </c>
      <c r="E87" s="153">
        <v>4</v>
      </c>
      <c r="F87" s="156">
        <f>H87+J87</f>
        <v>0</v>
      </c>
      <c r="G87" s="157">
        <f>ROUND(E87*F87,2)</f>
        <v>0</v>
      </c>
      <c r="H87" s="157"/>
      <c r="I87" s="157">
        <f>ROUND(E87*H87,2)</f>
        <v>0</v>
      </c>
      <c r="J87" s="157"/>
      <c r="K87" s="157">
        <f>ROUND(E87*J87,2)</f>
        <v>0</v>
      </c>
      <c r="L87" s="157">
        <v>21</v>
      </c>
      <c r="M87" s="157">
        <f>G87*(1+L87/100)</f>
        <v>0</v>
      </c>
      <c r="N87" s="147">
        <v>2.9999999999999997E-4</v>
      </c>
      <c r="O87" s="147">
        <f>ROUND(E87*N87,5)</f>
        <v>1.1999999999999999E-3</v>
      </c>
      <c r="P87" s="147">
        <v>0</v>
      </c>
      <c r="Q87" s="147">
        <f>ROUND(E87*P87,5)</f>
        <v>0</v>
      </c>
      <c r="R87" s="147"/>
      <c r="S87" s="147"/>
      <c r="T87" s="148">
        <v>5.7060000000000004</v>
      </c>
      <c r="U87" s="147">
        <f>ROUND(E87*T87,2)</f>
        <v>22.82</v>
      </c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100</v>
      </c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1" x14ac:dyDescent="0.2">
      <c r="A88" s="140"/>
      <c r="B88" s="140"/>
      <c r="C88" s="179" t="s">
        <v>113</v>
      </c>
      <c r="D88" s="149"/>
      <c r="E88" s="154"/>
      <c r="F88" s="157"/>
      <c r="G88" s="157"/>
      <c r="H88" s="157"/>
      <c r="I88" s="157"/>
      <c r="J88" s="157"/>
      <c r="K88" s="157"/>
      <c r="L88" s="157"/>
      <c r="M88" s="157"/>
      <c r="N88" s="147"/>
      <c r="O88" s="147"/>
      <c r="P88" s="147"/>
      <c r="Q88" s="147"/>
      <c r="R88" s="147"/>
      <c r="S88" s="147"/>
      <c r="T88" s="148"/>
      <c r="U88" s="147"/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102</v>
      </c>
      <c r="AF88" s="139">
        <v>0</v>
      </c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2">
      <c r="A89" s="140"/>
      <c r="B89" s="140"/>
      <c r="C89" s="179" t="s">
        <v>195</v>
      </c>
      <c r="D89" s="149"/>
      <c r="E89" s="154">
        <v>4</v>
      </c>
      <c r="F89" s="157"/>
      <c r="G89" s="157"/>
      <c r="H89" s="157"/>
      <c r="I89" s="157"/>
      <c r="J89" s="157"/>
      <c r="K89" s="157"/>
      <c r="L89" s="157"/>
      <c r="M89" s="157"/>
      <c r="N89" s="147"/>
      <c r="O89" s="147"/>
      <c r="P89" s="147"/>
      <c r="Q89" s="147"/>
      <c r="R89" s="147"/>
      <c r="S89" s="147"/>
      <c r="T89" s="148"/>
      <c r="U89" s="147"/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102</v>
      </c>
      <c r="AF89" s="139">
        <v>0</v>
      </c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 x14ac:dyDescent="0.2">
      <c r="A90" s="140">
        <v>32</v>
      </c>
      <c r="B90" s="140" t="s">
        <v>196</v>
      </c>
      <c r="C90" s="178" t="s">
        <v>197</v>
      </c>
      <c r="D90" s="146" t="s">
        <v>194</v>
      </c>
      <c r="E90" s="153">
        <v>3</v>
      </c>
      <c r="F90" s="156">
        <f>H90+J90</f>
        <v>0</v>
      </c>
      <c r="G90" s="157">
        <f>ROUND(E90*F90,2)</f>
        <v>0</v>
      </c>
      <c r="H90" s="157"/>
      <c r="I90" s="157">
        <f>ROUND(E90*H90,2)</f>
        <v>0</v>
      </c>
      <c r="J90" s="157"/>
      <c r="K90" s="157">
        <f>ROUND(E90*J90,2)</f>
        <v>0</v>
      </c>
      <c r="L90" s="157">
        <v>21</v>
      </c>
      <c r="M90" s="157">
        <f>G90*(1+L90/100)</f>
        <v>0</v>
      </c>
      <c r="N90" s="147">
        <v>8.4709999999999994E-2</v>
      </c>
      <c r="O90" s="147">
        <f>ROUND(E90*N90,5)</f>
        <v>0.25413000000000002</v>
      </c>
      <c r="P90" s="147">
        <v>0</v>
      </c>
      <c r="Q90" s="147">
        <f>ROUND(E90*P90,5)</f>
        <v>0</v>
      </c>
      <c r="R90" s="147"/>
      <c r="S90" s="147"/>
      <c r="T90" s="148">
        <v>26</v>
      </c>
      <c r="U90" s="147">
        <f>ROUND(E90*T90,2)</f>
        <v>78</v>
      </c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100</v>
      </c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40"/>
      <c r="B91" s="140"/>
      <c r="C91" s="179" t="s">
        <v>198</v>
      </c>
      <c r="D91" s="149"/>
      <c r="E91" s="154">
        <v>3</v>
      </c>
      <c r="F91" s="157"/>
      <c r="G91" s="157"/>
      <c r="H91" s="157"/>
      <c r="I91" s="157"/>
      <c r="J91" s="157"/>
      <c r="K91" s="157"/>
      <c r="L91" s="157"/>
      <c r="M91" s="157"/>
      <c r="N91" s="147"/>
      <c r="O91" s="147"/>
      <c r="P91" s="147"/>
      <c r="Q91" s="147"/>
      <c r="R91" s="147"/>
      <c r="S91" s="147"/>
      <c r="T91" s="148"/>
      <c r="U91" s="147"/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102</v>
      </c>
      <c r="AF91" s="139">
        <v>0</v>
      </c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outlineLevel="1" x14ac:dyDescent="0.2">
      <c r="A92" s="140">
        <v>33</v>
      </c>
      <c r="B92" s="140" t="s">
        <v>199</v>
      </c>
      <c r="C92" s="178" t="s">
        <v>200</v>
      </c>
      <c r="D92" s="146" t="s">
        <v>99</v>
      </c>
      <c r="E92" s="153">
        <v>670.44</v>
      </c>
      <c r="F92" s="156">
        <f>H92+J92</f>
        <v>0</v>
      </c>
      <c r="G92" s="157">
        <f>ROUND(E92*F92,2)</f>
        <v>0</v>
      </c>
      <c r="H92" s="157"/>
      <c r="I92" s="157">
        <f>ROUND(E92*H92,2)</f>
        <v>0</v>
      </c>
      <c r="J92" s="157"/>
      <c r="K92" s="157">
        <f>ROUND(E92*J92,2)</f>
        <v>0</v>
      </c>
      <c r="L92" s="157">
        <v>21</v>
      </c>
      <c r="M92" s="157">
        <f>G92*(1+L92/100)</f>
        <v>0</v>
      </c>
      <c r="N92" s="147">
        <v>0</v>
      </c>
      <c r="O92" s="147">
        <f>ROUND(E92*N92,5)</f>
        <v>0</v>
      </c>
      <c r="P92" s="147">
        <v>0</v>
      </c>
      <c r="Q92" s="147">
        <f>ROUND(E92*P92,5)</f>
        <v>0</v>
      </c>
      <c r="R92" s="147"/>
      <c r="S92" s="147"/>
      <c r="T92" s="148">
        <v>8.2989999999999994E-2</v>
      </c>
      <c r="U92" s="147">
        <f>ROUND(E92*T92,2)</f>
        <v>55.64</v>
      </c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100</v>
      </c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2">
      <c r="A93" s="140"/>
      <c r="B93" s="140"/>
      <c r="C93" s="179" t="s">
        <v>113</v>
      </c>
      <c r="D93" s="149"/>
      <c r="E93" s="154"/>
      <c r="F93" s="157"/>
      <c r="G93" s="157"/>
      <c r="H93" s="157"/>
      <c r="I93" s="157"/>
      <c r="J93" s="157"/>
      <c r="K93" s="157"/>
      <c r="L93" s="157"/>
      <c r="M93" s="157"/>
      <c r="N93" s="147"/>
      <c r="O93" s="147"/>
      <c r="P93" s="147"/>
      <c r="Q93" s="147"/>
      <c r="R93" s="147"/>
      <c r="S93" s="147"/>
      <c r="T93" s="148"/>
      <c r="U93" s="147"/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102</v>
      </c>
      <c r="AF93" s="139">
        <v>0</v>
      </c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40"/>
      <c r="B94" s="140"/>
      <c r="C94" s="179" t="s">
        <v>201</v>
      </c>
      <c r="D94" s="149"/>
      <c r="E94" s="154">
        <v>31.98</v>
      </c>
      <c r="F94" s="157"/>
      <c r="G94" s="157"/>
      <c r="H94" s="157"/>
      <c r="I94" s="157"/>
      <c r="J94" s="157"/>
      <c r="K94" s="157"/>
      <c r="L94" s="157"/>
      <c r="M94" s="157"/>
      <c r="N94" s="147"/>
      <c r="O94" s="147"/>
      <c r="P94" s="147"/>
      <c r="Q94" s="147"/>
      <c r="R94" s="147"/>
      <c r="S94" s="147"/>
      <c r="T94" s="148"/>
      <c r="U94" s="147"/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102</v>
      </c>
      <c r="AF94" s="139">
        <v>0</v>
      </c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 x14ac:dyDescent="0.2">
      <c r="A95" s="140"/>
      <c r="B95" s="140"/>
      <c r="C95" s="179" t="s">
        <v>202</v>
      </c>
      <c r="D95" s="149"/>
      <c r="E95" s="154">
        <v>71.400000000000006</v>
      </c>
      <c r="F95" s="157"/>
      <c r="G95" s="157"/>
      <c r="H95" s="157"/>
      <c r="I95" s="157"/>
      <c r="J95" s="157"/>
      <c r="K95" s="157"/>
      <c r="L95" s="157"/>
      <c r="M95" s="157"/>
      <c r="N95" s="147"/>
      <c r="O95" s="147"/>
      <c r="P95" s="147"/>
      <c r="Q95" s="147"/>
      <c r="R95" s="147"/>
      <c r="S95" s="147"/>
      <c r="T95" s="148"/>
      <c r="U95" s="147"/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102</v>
      </c>
      <c r="AF95" s="139">
        <v>0</v>
      </c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40"/>
      <c r="B96" s="140"/>
      <c r="C96" s="179" t="s">
        <v>203</v>
      </c>
      <c r="D96" s="149"/>
      <c r="E96" s="154">
        <v>45.76</v>
      </c>
      <c r="F96" s="157"/>
      <c r="G96" s="157"/>
      <c r="H96" s="157"/>
      <c r="I96" s="157"/>
      <c r="J96" s="157"/>
      <c r="K96" s="157"/>
      <c r="L96" s="157"/>
      <c r="M96" s="157"/>
      <c r="N96" s="147"/>
      <c r="O96" s="147"/>
      <c r="P96" s="147"/>
      <c r="Q96" s="147"/>
      <c r="R96" s="147"/>
      <c r="S96" s="147"/>
      <c r="T96" s="148"/>
      <c r="U96" s="147"/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102</v>
      </c>
      <c r="AF96" s="139">
        <v>0</v>
      </c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2">
      <c r="A97" s="140"/>
      <c r="B97" s="140"/>
      <c r="C97" s="179" t="s">
        <v>204</v>
      </c>
      <c r="D97" s="149"/>
      <c r="E97" s="154">
        <v>38.76</v>
      </c>
      <c r="F97" s="157"/>
      <c r="G97" s="157"/>
      <c r="H97" s="157"/>
      <c r="I97" s="157"/>
      <c r="J97" s="157"/>
      <c r="K97" s="157"/>
      <c r="L97" s="157"/>
      <c r="M97" s="157"/>
      <c r="N97" s="147"/>
      <c r="O97" s="147"/>
      <c r="P97" s="147"/>
      <c r="Q97" s="147"/>
      <c r="R97" s="147"/>
      <c r="S97" s="147"/>
      <c r="T97" s="148"/>
      <c r="U97" s="147"/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102</v>
      </c>
      <c r="AF97" s="139">
        <v>0</v>
      </c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">
      <c r="A98" s="140"/>
      <c r="B98" s="140"/>
      <c r="C98" s="179" t="s">
        <v>205</v>
      </c>
      <c r="D98" s="149"/>
      <c r="E98" s="154">
        <v>28.88</v>
      </c>
      <c r="F98" s="157"/>
      <c r="G98" s="157"/>
      <c r="H98" s="157"/>
      <c r="I98" s="157"/>
      <c r="J98" s="157"/>
      <c r="K98" s="157"/>
      <c r="L98" s="157"/>
      <c r="M98" s="157"/>
      <c r="N98" s="147"/>
      <c r="O98" s="147"/>
      <c r="P98" s="147"/>
      <c r="Q98" s="147"/>
      <c r="R98" s="147"/>
      <c r="S98" s="147"/>
      <c r="T98" s="148"/>
      <c r="U98" s="147"/>
      <c r="V98" s="139"/>
      <c r="W98" s="139"/>
      <c r="X98" s="139"/>
      <c r="Y98" s="139"/>
      <c r="Z98" s="139"/>
      <c r="AA98" s="139"/>
      <c r="AB98" s="139"/>
      <c r="AC98" s="139"/>
      <c r="AD98" s="139"/>
      <c r="AE98" s="139" t="s">
        <v>102</v>
      </c>
      <c r="AF98" s="139">
        <v>0</v>
      </c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40"/>
      <c r="B99" s="140"/>
      <c r="C99" s="179" t="s">
        <v>206</v>
      </c>
      <c r="D99" s="149"/>
      <c r="E99" s="154">
        <v>26.6</v>
      </c>
      <c r="F99" s="157"/>
      <c r="G99" s="157"/>
      <c r="H99" s="157"/>
      <c r="I99" s="157"/>
      <c r="J99" s="157"/>
      <c r="K99" s="157"/>
      <c r="L99" s="157"/>
      <c r="M99" s="157"/>
      <c r="N99" s="147"/>
      <c r="O99" s="147"/>
      <c r="P99" s="147"/>
      <c r="Q99" s="147"/>
      <c r="R99" s="147"/>
      <c r="S99" s="147"/>
      <c r="T99" s="148"/>
      <c r="U99" s="147"/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102</v>
      </c>
      <c r="AF99" s="139">
        <v>0</v>
      </c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">
      <c r="A100" s="140"/>
      <c r="B100" s="140"/>
      <c r="C100" s="179" t="s">
        <v>207</v>
      </c>
      <c r="D100" s="149"/>
      <c r="E100" s="154">
        <v>14.44</v>
      </c>
      <c r="F100" s="157"/>
      <c r="G100" s="157"/>
      <c r="H100" s="157"/>
      <c r="I100" s="157"/>
      <c r="J100" s="157"/>
      <c r="K100" s="157"/>
      <c r="L100" s="157"/>
      <c r="M100" s="157"/>
      <c r="N100" s="147"/>
      <c r="O100" s="147"/>
      <c r="P100" s="147"/>
      <c r="Q100" s="147"/>
      <c r="R100" s="147"/>
      <c r="S100" s="147"/>
      <c r="T100" s="148"/>
      <c r="U100" s="147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102</v>
      </c>
      <c r="AF100" s="139">
        <v>0</v>
      </c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">
      <c r="A101" s="140"/>
      <c r="B101" s="140"/>
      <c r="C101" s="179" t="s">
        <v>208</v>
      </c>
      <c r="D101" s="149"/>
      <c r="E101" s="154">
        <v>61.5</v>
      </c>
      <c r="F101" s="157"/>
      <c r="G101" s="157"/>
      <c r="H101" s="157"/>
      <c r="I101" s="157"/>
      <c r="J101" s="157"/>
      <c r="K101" s="157"/>
      <c r="L101" s="157"/>
      <c r="M101" s="157"/>
      <c r="N101" s="147"/>
      <c r="O101" s="147"/>
      <c r="P101" s="147"/>
      <c r="Q101" s="147"/>
      <c r="R101" s="147"/>
      <c r="S101" s="147"/>
      <c r="T101" s="148"/>
      <c r="U101" s="147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102</v>
      </c>
      <c r="AF101" s="139">
        <v>0</v>
      </c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">
      <c r="A102" s="140"/>
      <c r="B102" s="140"/>
      <c r="C102" s="179" t="s">
        <v>209</v>
      </c>
      <c r="D102" s="149"/>
      <c r="E102" s="154">
        <v>22</v>
      </c>
      <c r="F102" s="157"/>
      <c r="G102" s="157"/>
      <c r="H102" s="157"/>
      <c r="I102" s="157"/>
      <c r="J102" s="157"/>
      <c r="K102" s="157"/>
      <c r="L102" s="157"/>
      <c r="M102" s="157"/>
      <c r="N102" s="147"/>
      <c r="O102" s="147"/>
      <c r="P102" s="147"/>
      <c r="Q102" s="147"/>
      <c r="R102" s="147"/>
      <c r="S102" s="147"/>
      <c r="T102" s="148"/>
      <c r="U102" s="147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102</v>
      </c>
      <c r="AF102" s="139">
        <v>0</v>
      </c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40"/>
      <c r="B103" s="140"/>
      <c r="C103" s="179" t="s">
        <v>210</v>
      </c>
      <c r="D103" s="149"/>
      <c r="E103" s="154">
        <v>34.72</v>
      </c>
      <c r="F103" s="157"/>
      <c r="G103" s="157"/>
      <c r="H103" s="157"/>
      <c r="I103" s="157"/>
      <c r="J103" s="157"/>
      <c r="K103" s="157"/>
      <c r="L103" s="157"/>
      <c r="M103" s="157"/>
      <c r="N103" s="147"/>
      <c r="O103" s="147"/>
      <c r="P103" s="147"/>
      <c r="Q103" s="147"/>
      <c r="R103" s="147"/>
      <c r="S103" s="147"/>
      <c r="T103" s="148"/>
      <c r="U103" s="147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102</v>
      </c>
      <c r="AF103" s="139">
        <v>0</v>
      </c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">
      <c r="A104" s="140"/>
      <c r="B104" s="140"/>
      <c r="C104" s="179" t="s">
        <v>211</v>
      </c>
      <c r="D104" s="149"/>
      <c r="E104" s="154">
        <v>256</v>
      </c>
      <c r="F104" s="157"/>
      <c r="G104" s="157"/>
      <c r="H104" s="157"/>
      <c r="I104" s="157"/>
      <c r="J104" s="157"/>
      <c r="K104" s="157"/>
      <c r="L104" s="157"/>
      <c r="M104" s="157"/>
      <c r="N104" s="147"/>
      <c r="O104" s="147"/>
      <c r="P104" s="147"/>
      <c r="Q104" s="147"/>
      <c r="R104" s="147"/>
      <c r="S104" s="147"/>
      <c r="T104" s="148"/>
      <c r="U104" s="147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102</v>
      </c>
      <c r="AF104" s="139">
        <v>0</v>
      </c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outlineLevel="1" x14ac:dyDescent="0.2">
      <c r="A105" s="140"/>
      <c r="B105" s="140"/>
      <c r="C105" s="179" t="s">
        <v>212</v>
      </c>
      <c r="D105" s="149"/>
      <c r="E105" s="154">
        <v>38.4</v>
      </c>
      <c r="F105" s="157"/>
      <c r="G105" s="157"/>
      <c r="H105" s="157"/>
      <c r="I105" s="157"/>
      <c r="J105" s="157"/>
      <c r="K105" s="157"/>
      <c r="L105" s="157"/>
      <c r="M105" s="157"/>
      <c r="N105" s="147"/>
      <c r="O105" s="147"/>
      <c r="P105" s="147"/>
      <c r="Q105" s="147"/>
      <c r="R105" s="147"/>
      <c r="S105" s="147"/>
      <c r="T105" s="148"/>
      <c r="U105" s="147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 t="s">
        <v>102</v>
      </c>
      <c r="AF105" s="139">
        <v>0</v>
      </c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">
      <c r="A106" s="140">
        <v>34</v>
      </c>
      <c r="B106" s="140" t="s">
        <v>213</v>
      </c>
      <c r="C106" s="178" t="s">
        <v>214</v>
      </c>
      <c r="D106" s="146" t="s">
        <v>194</v>
      </c>
      <c r="E106" s="153">
        <v>32</v>
      </c>
      <c r="F106" s="156">
        <f>H106+J106</f>
        <v>0</v>
      </c>
      <c r="G106" s="157">
        <f>ROUND(E106*F106,2)</f>
        <v>0</v>
      </c>
      <c r="H106" s="157"/>
      <c r="I106" s="157">
        <f>ROUND(E106*H106,2)</f>
        <v>0</v>
      </c>
      <c r="J106" s="157"/>
      <c r="K106" s="157">
        <f>ROUND(E106*J106,2)</f>
        <v>0</v>
      </c>
      <c r="L106" s="157">
        <v>21</v>
      </c>
      <c r="M106" s="157">
        <f>G106*(1+L106/100)</f>
        <v>0</v>
      </c>
      <c r="N106" s="147">
        <v>0</v>
      </c>
      <c r="O106" s="147">
        <f>ROUND(E106*N106,5)</f>
        <v>0</v>
      </c>
      <c r="P106" s="147">
        <v>0</v>
      </c>
      <c r="Q106" s="147">
        <f>ROUND(E106*P106,5)</f>
        <v>0</v>
      </c>
      <c r="R106" s="147"/>
      <c r="S106" s="147"/>
      <c r="T106" s="148">
        <v>8.4000000000000005E-2</v>
      </c>
      <c r="U106" s="147">
        <f>ROUND(E106*T106,2)</f>
        <v>2.69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100</v>
      </c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2">
      <c r="A107" s="140"/>
      <c r="B107" s="140"/>
      <c r="C107" s="179" t="s">
        <v>215</v>
      </c>
      <c r="D107" s="149"/>
      <c r="E107" s="154">
        <v>32</v>
      </c>
      <c r="F107" s="157"/>
      <c r="G107" s="157"/>
      <c r="H107" s="157"/>
      <c r="I107" s="157"/>
      <c r="J107" s="157"/>
      <c r="K107" s="157"/>
      <c r="L107" s="157"/>
      <c r="M107" s="157"/>
      <c r="N107" s="147"/>
      <c r="O107" s="147"/>
      <c r="P107" s="147"/>
      <c r="Q107" s="147"/>
      <c r="R107" s="147"/>
      <c r="S107" s="147"/>
      <c r="T107" s="148"/>
      <c r="U107" s="147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102</v>
      </c>
      <c r="AF107" s="139">
        <v>0</v>
      </c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1" x14ac:dyDescent="0.2">
      <c r="A108" s="140">
        <v>35</v>
      </c>
      <c r="B108" s="140" t="s">
        <v>216</v>
      </c>
      <c r="C108" s="178" t="s">
        <v>217</v>
      </c>
      <c r="D108" s="146" t="s">
        <v>99</v>
      </c>
      <c r="E108" s="153">
        <v>25.76</v>
      </c>
      <c r="F108" s="156">
        <f>H108+J108</f>
        <v>0</v>
      </c>
      <c r="G108" s="157">
        <f>ROUND(E108*F108,2)</f>
        <v>0</v>
      </c>
      <c r="H108" s="157"/>
      <c r="I108" s="157">
        <f>ROUND(E108*H108,2)</f>
        <v>0</v>
      </c>
      <c r="J108" s="157"/>
      <c r="K108" s="157">
        <f>ROUND(E108*J108,2)</f>
        <v>0</v>
      </c>
      <c r="L108" s="157">
        <v>21</v>
      </c>
      <c r="M108" s="157">
        <f>G108*(1+L108/100)</f>
        <v>0</v>
      </c>
      <c r="N108" s="147">
        <v>0</v>
      </c>
      <c r="O108" s="147">
        <f>ROUND(E108*N108,5)</f>
        <v>0</v>
      </c>
      <c r="P108" s="147">
        <v>0</v>
      </c>
      <c r="Q108" s="147">
        <f>ROUND(E108*P108,5)</f>
        <v>0</v>
      </c>
      <c r="R108" s="147"/>
      <c r="S108" s="147"/>
      <c r="T108" s="148">
        <v>0.746</v>
      </c>
      <c r="U108" s="147">
        <f>ROUND(E108*T108,2)</f>
        <v>19.22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 t="s">
        <v>100</v>
      </c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outlineLevel="1" x14ac:dyDescent="0.2">
      <c r="A109" s="140"/>
      <c r="B109" s="140"/>
      <c r="C109" s="179" t="s">
        <v>218</v>
      </c>
      <c r="D109" s="149"/>
      <c r="E109" s="154">
        <v>25.76</v>
      </c>
      <c r="F109" s="157"/>
      <c r="G109" s="157"/>
      <c r="H109" s="157"/>
      <c r="I109" s="157"/>
      <c r="J109" s="157"/>
      <c r="K109" s="157"/>
      <c r="L109" s="157"/>
      <c r="M109" s="157"/>
      <c r="N109" s="147"/>
      <c r="O109" s="147"/>
      <c r="P109" s="147"/>
      <c r="Q109" s="147"/>
      <c r="R109" s="147"/>
      <c r="S109" s="147"/>
      <c r="T109" s="148"/>
      <c r="U109" s="147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102</v>
      </c>
      <c r="AF109" s="139">
        <v>0</v>
      </c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1" x14ac:dyDescent="0.2">
      <c r="A110" s="140">
        <v>36</v>
      </c>
      <c r="B110" s="140" t="s">
        <v>219</v>
      </c>
      <c r="C110" s="178" t="s">
        <v>220</v>
      </c>
      <c r="D110" s="146" t="s">
        <v>99</v>
      </c>
      <c r="E110" s="153">
        <v>450</v>
      </c>
      <c r="F110" s="156">
        <f>H110+J110</f>
        <v>0</v>
      </c>
      <c r="G110" s="157">
        <f>ROUND(E110*F110,2)</f>
        <v>0</v>
      </c>
      <c r="H110" s="157"/>
      <c r="I110" s="157">
        <f>ROUND(E110*H110,2)</f>
        <v>0</v>
      </c>
      <c r="J110" s="157"/>
      <c r="K110" s="157">
        <f>ROUND(E110*J110,2)</f>
        <v>0</v>
      </c>
      <c r="L110" s="157">
        <v>21</v>
      </c>
      <c r="M110" s="157">
        <f>G110*(1+L110/100)</f>
        <v>0</v>
      </c>
      <c r="N110" s="147">
        <v>0</v>
      </c>
      <c r="O110" s="147">
        <f>ROUND(E110*N110,5)</f>
        <v>0</v>
      </c>
      <c r="P110" s="147">
        <v>0</v>
      </c>
      <c r="Q110" s="147">
        <f>ROUND(E110*P110,5)</f>
        <v>0</v>
      </c>
      <c r="R110" s="147"/>
      <c r="S110" s="147"/>
      <c r="T110" s="148">
        <v>0.156</v>
      </c>
      <c r="U110" s="147">
        <f>ROUND(E110*T110,2)</f>
        <v>70.2</v>
      </c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 t="s">
        <v>100</v>
      </c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outlineLevel="1" x14ac:dyDescent="0.2">
      <c r="A111" s="140"/>
      <c r="B111" s="140"/>
      <c r="C111" s="179" t="s">
        <v>160</v>
      </c>
      <c r="D111" s="149"/>
      <c r="E111" s="154">
        <v>450</v>
      </c>
      <c r="F111" s="157"/>
      <c r="G111" s="157"/>
      <c r="H111" s="157"/>
      <c r="I111" s="157"/>
      <c r="J111" s="157"/>
      <c r="K111" s="157"/>
      <c r="L111" s="157"/>
      <c r="M111" s="157"/>
      <c r="N111" s="147"/>
      <c r="O111" s="147"/>
      <c r="P111" s="147"/>
      <c r="Q111" s="147"/>
      <c r="R111" s="147"/>
      <c r="S111" s="147"/>
      <c r="T111" s="148"/>
      <c r="U111" s="147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 t="s">
        <v>102</v>
      </c>
      <c r="AF111" s="139">
        <v>0</v>
      </c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2">
      <c r="A112" s="140">
        <v>37</v>
      </c>
      <c r="B112" s="140" t="s">
        <v>221</v>
      </c>
      <c r="C112" s="178" t="s">
        <v>222</v>
      </c>
      <c r="D112" s="146" t="s">
        <v>112</v>
      </c>
      <c r="E112" s="153">
        <v>34.012</v>
      </c>
      <c r="F112" s="156">
        <f>H112+J112</f>
        <v>0</v>
      </c>
      <c r="G112" s="157">
        <f>ROUND(E112*F112,2)</f>
        <v>0</v>
      </c>
      <c r="H112" s="157"/>
      <c r="I112" s="157">
        <f>ROUND(E112*H112,2)</f>
        <v>0</v>
      </c>
      <c r="J112" s="157"/>
      <c r="K112" s="157">
        <f>ROUND(E112*J112,2)</f>
        <v>0</v>
      </c>
      <c r="L112" s="157">
        <v>21</v>
      </c>
      <c r="M112" s="157">
        <f>G112*(1+L112/100)</f>
        <v>0</v>
      </c>
      <c r="N112" s="147">
        <v>0</v>
      </c>
      <c r="O112" s="147">
        <f>ROUND(E112*N112,5)</f>
        <v>0</v>
      </c>
      <c r="P112" s="147">
        <v>0</v>
      </c>
      <c r="Q112" s="147">
        <f>ROUND(E112*P112,5)</f>
        <v>0</v>
      </c>
      <c r="R112" s="147"/>
      <c r="S112" s="147"/>
      <c r="T112" s="148">
        <v>0</v>
      </c>
      <c r="U112" s="147">
        <f>ROUND(E112*T112,2)</f>
        <v>0</v>
      </c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 t="s">
        <v>100</v>
      </c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">
      <c r="A113" s="140"/>
      <c r="B113" s="140"/>
      <c r="C113" s="179" t="s">
        <v>223</v>
      </c>
      <c r="D113" s="149"/>
      <c r="E113" s="154">
        <v>1.6867399999999999</v>
      </c>
      <c r="F113" s="157"/>
      <c r="G113" s="157"/>
      <c r="H113" s="157"/>
      <c r="I113" s="157"/>
      <c r="J113" s="157"/>
      <c r="K113" s="157"/>
      <c r="L113" s="157"/>
      <c r="M113" s="157"/>
      <c r="N113" s="147"/>
      <c r="O113" s="147"/>
      <c r="P113" s="147"/>
      <c r="Q113" s="147"/>
      <c r="R113" s="147"/>
      <c r="S113" s="147"/>
      <c r="T113" s="148"/>
      <c r="U113" s="147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 t="s">
        <v>102</v>
      </c>
      <c r="AF113" s="139">
        <v>0</v>
      </c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40"/>
      <c r="B114" s="140"/>
      <c r="C114" s="179" t="s">
        <v>224</v>
      </c>
      <c r="D114" s="149"/>
      <c r="E114" s="154">
        <v>4.4352</v>
      </c>
      <c r="F114" s="157"/>
      <c r="G114" s="157"/>
      <c r="H114" s="157"/>
      <c r="I114" s="157"/>
      <c r="J114" s="157"/>
      <c r="K114" s="157"/>
      <c r="L114" s="157"/>
      <c r="M114" s="157"/>
      <c r="N114" s="147"/>
      <c r="O114" s="147"/>
      <c r="P114" s="147"/>
      <c r="Q114" s="147"/>
      <c r="R114" s="147"/>
      <c r="S114" s="147"/>
      <c r="T114" s="148"/>
      <c r="U114" s="147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 t="s">
        <v>102</v>
      </c>
      <c r="AF114" s="139">
        <v>0</v>
      </c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2">
      <c r="A115" s="140"/>
      <c r="B115" s="140"/>
      <c r="C115" s="179" t="s">
        <v>225</v>
      </c>
      <c r="D115" s="149"/>
      <c r="E115" s="154">
        <v>3.2669999999999999</v>
      </c>
      <c r="F115" s="157"/>
      <c r="G115" s="157"/>
      <c r="H115" s="157"/>
      <c r="I115" s="157"/>
      <c r="J115" s="157"/>
      <c r="K115" s="157"/>
      <c r="L115" s="157"/>
      <c r="M115" s="157"/>
      <c r="N115" s="147"/>
      <c r="O115" s="147"/>
      <c r="P115" s="147"/>
      <c r="Q115" s="147"/>
      <c r="R115" s="147"/>
      <c r="S115" s="147"/>
      <c r="T115" s="148"/>
      <c r="U115" s="147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 t="s">
        <v>102</v>
      </c>
      <c r="AF115" s="139">
        <v>0</v>
      </c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2">
      <c r="A116" s="140"/>
      <c r="B116" s="140"/>
      <c r="C116" s="179" t="s">
        <v>226</v>
      </c>
      <c r="D116" s="149"/>
      <c r="E116" s="154">
        <v>2.7086399999999999</v>
      </c>
      <c r="F116" s="157"/>
      <c r="G116" s="157"/>
      <c r="H116" s="157"/>
      <c r="I116" s="157"/>
      <c r="J116" s="157"/>
      <c r="K116" s="157"/>
      <c r="L116" s="157"/>
      <c r="M116" s="157"/>
      <c r="N116" s="147"/>
      <c r="O116" s="147"/>
      <c r="P116" s="147"/>
      <c r="Q116" s="147"/>
      <c r="R116" s="147"/>
      <c r="S116" s="147"/>
      <c r="T116" s="148"/>
      <c r="U116" s="147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 t="s">
        <v>102</v>
      </c>
      <c r="AF116" s="139">
        <v>0</v>
      </c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outlineLevel="1" x14ac:dyDescent="0.2">
      <c r="A117" s="140"/>
      <c r="B117" s="140"/>
      <c r="C117" s="179" t="s">
        <v>227</v>
      </c>
      <c r="D117" s="149"/>
      <c r="E117" s="154">
        <v>1.5047999999999999</v>
      </c>
      <c r="F117" s="157"/>
      <c r="G117" s="157"/>
      <c r="H117" s="157"/>
      <c r="I117" s="157"/>
      <c r="J117" s="157"/>
      <c r="K117" s="157"/>
      <c r="L117" s="157"/>
      <c r="M117" s="157"/>
      <c r="N117" s="147"/>
      <c r="O117" s="147"/>
      <c r="P117" s="147"/>
      <c r="Q117" s="147"/>
      <c r="R117" s="147"/>
      <c r="S117" s="147"/>
      <c r="T117" s="148"/>
      <c r="U117" s="147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 t="s">
        <v>102</v>
      </c>
      <c r="AF117" s="139">
        <v>0</v>
      </c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outlineLevel="1" x14ac:dyDescent="0.2">
      <c r="A118" s="140"/>
      <c r="B118" s="140"/>
      <c r="C118" s="179" t="s">
        <v>228</v>
      </c>
      <c r="D118" s="149"/>
      <c r="E118" s="154">
        <v>1.3859999999999999</v>
      </c>
      <c r="F118" s="157"/>
      <c r="G118" s="157"/>
      <c r="H118" s="157"/>
      <c r="I118" s="157"/>
      <c r="J118" s="157"/>
      <c r="K118" s="157"/>
      <c r="L118" s="157"/>
      <c r="M118" s="157"/>
      <c r="N118" s="147"/>
      <c r="O118" s="147"/>
      <c r="P118" s="147"/>
      <c r="Q118" s="147"/>
      <c r="R118" s="147"/>
      <c r="S118" s="147"/>
      <c r="T118" s="148"/>
      <c r="U118" s="147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 t="s">
        <v>102</v>
      </c>
      <c r="AF118" s="139">
        <v>0</v>
      </c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outlineLevel="1" x14ac:dyDescent="0.2">
      <c r="A119" s="140"/>
      <c r="B119" s="140"/>
      <c r="C119" s="179" t="s">
        <v>229</v>
      </c>
      <c r="D119" s="149"/>
      <c r="E119" s="154">
        <v>0.75239999999999996</v>
      </c>
      <c r="F119" s="157"/>
      <c r="G119" s="157"/>
      <c r="H119" s="157"/>
      <c r="I119" s="157"/>
      <c r="J119" s="157"/>
      <c r="K119" s="157"/>
      <c r="L119" s="157"/>
      <c r="M119" s="157"/>
      <c r="N119" s="147"/>
      <c r="O119" s="147"/>
      <c r="P119" s="147"/>
      <c r="Q119" s="147"/>
      <c r="R119" s="147"/>
      <c r="S119" s="147"/>
      <c r="T119" s="148"/>
      <c r="U119" s="147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 t="s">
        <v>102</v>
      </c>
      <c r="AF119" s="139">
        <v>0</v>
      </c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2">
      <c r="A120" s="140"/>
      <c r="B120" s="140"/>
      <c r="C120" s="179" t="s">
        <v>230</v>
      </c>
      <c r="D120" s="149"/>
      <c r="E120" s="154">
        <v>3.4485000000000001</v>
      </c>
      <c r="F120" s="157"/>
      <c r="G120" s="157"/>
      <c r="H120" s="157"/>
      <c r="I120" s="157"/>
      <c r="J120" s="157"/>
      <c r="K120" s="157"/>
      <c r="L120" s="157"/>
      <c r="M120" s="157"/>
      <c r="N120" s="147"/>
      <c r="O120" s="147"/>
      <c r="P120" s="147"/>
      <c r="Q120" s="147"/>
      <c r="R120" s="147"/>
      <c r="S120" s="147"/>
      <c r="T120" s="148"/>
      <c r="U120" s="147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 t="s">
        <v>102</v>
      </c>
      <c r="AF120" s="139">
        <v>0</v>
      </c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2">
      <c r="A121" s="140"/>
      <c r="B121" s="140"/>
      <c r="C121" s="179" t="s">
        <v>231</v>
      </c>
      <c r="D121" s="149"/>
      <c r="E121" s="154">
        <v>1.32</v>
      </c>
      <c r="F121" s="157"/>
      <c r="G121" s="157"/>
      <c r="H121" s="157"/>
      <c r="I121" s="157"/>
      <c r="J121" s="157"/>
      <c r="K121" s="157"/>
      <c r="L121" s="157"/>
      <c r="M121" s="157"/>
      <c r="N121" s="147"/>
      <c r="O121" s="147"/>
      <c r="P121" s="147"/>
      <c r="Q121" s="147"/>
      <c r="R121" s="147"/>
      <c r="S121" s="147"/>
      <c r="T121" s="148"/>
      <c r="U121" s="147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 t="s">
        <v>102</v>
      </c>
      <c r="AF121" s="139">
        <v>0</v>
      </c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1" x14ac:dyDescent="0.2">
      <c r="A122" s="140"/>
      <c r="B122" s="140"/>
      <c r="C122" s="179" t="s">
        <v>232</v>
      </c>
      <c r="D122" s="149"/>
      <c r="E122" s="154">
        <v>0.83775999999999995</v>
      </c>
      <c r="F122" s="157"/>
      <c r="G122" s="157"/>
      <c r="H122" s="157"/>
      <c r="I122" s="157"/>
      <c r="J122" s="157"/>
      <c r="K122" s="157"/>
      <c r="L122" s="157"/>
      <c r="M122" s="157"/>
      <c r="N122" s="147"/>
      <c r="O122" s="147"/>
      <c r="P122" s="147"/>
      <c r="Q122" s="147"/>
      <c r="R122" s="147"/>
      <c r="S122" s="147"/>
      <c r="T122" s="148"/>
      <c r="U122" s="147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 t="s">
        <v>102</v>
      </c>
      <c r="AF122" s="139">
        <v>0</v>
      </c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1" x14ac:dyDescent="0.2">
      <c r="A123" s="140"/>
      <c r="B123" s="140"/>
      <c r="C123" s="179" t="s">
        <v>233</v>
      </c>
      <c r="D123" s="149"/>
      <c r="E123" s="154">
        <v>11.087999999999999</v>
      </c>
      <c r="F123" s="157"/>
      <c r="G123" s="157"/>
      <c r="H123" s="157"/>
      <c r="I123" s="157"/>
      <c r="J123" s="157"/>
      <c r="K123" s="157"/>
      <c r="L123" s="157"/>
      <c r="M123" s="157"/>
      <c r="N123" s="147"/>
      <c r="O123" s="147"/>
      <c r="P123" s="147"/>
      <c r="Q123" s="147"/>
      <c r="R123" s="147"/>
      <c r="S123" s="147"/>
      <c r="T123" s="148"/>
      <c r="U123" s="147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 t="s">
        <v>102</v>
      </c>
      <c r="AF123" s="139">
        <v>0</v>
      </c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2">
      <c r="A124" s="140"/>
      <c r="B124" s="140"/>
      <c r="C124" s="179" t="s">
        <v>234</v>
      </c>
      <c r="D124" s="149"/>
      <c r="E124" s="154">
        <v>1.5769599999999999</v>
      </c>
      <c r="F124" s="157"/>
      <c r="G124" s="157"/>
      <c r="H124" s="157"/>
      <c r="I124" s="157"/>
      <c r="J124" s="157"/>
      <c r="K124" s="157"/>
      <c r="L124" s="157"/>
      <c r="M124" s="157"/>
      <c r="N124" s="147"/>
      <c r="O124" s="147"/>
      <c r="P124" s="147"/>
      <c r="Q124" s="147"/>
      <c r="R124" s="147"/>
      <c r="S124" s="147"/>
      <c r="T124" s="148"/>
      <c r="U124" s="147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 t="s">
        <v>102</v>
      </c>
      <c r="AF124" s="139">
        <v>0</v>
      </c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1" x14ac:dyDescent="0.2">
      <c r="A125" s="140">
        <v>38</v>
      </c>
      <c r="B125" s="140" t="s">
        <v>235</v>
      </c>
      <c r="C125" s="178" t="s">
        <v>236</v>
      </c>
      <c r="D125" s="146" t="s">
        <v>112</v>
      </c>
      <c r="E125" s="153">
        <v>20.133299999999998</v>
      </c>
      <c r="F125" s="156">
        <f>H125+J125</f>
        <v>0</v>
      </c>
      <c r="G125" s="157">
        <f>ROUND(E125*F125,2)</f>
        <v>0</v>
      </c>
      <c r="H125" s="157"/>
      <c r="I125" s="157">
        <f>ROUND(E125*H125,2)</f>
        <v>0</v>
      </c>
      <c r="J125" s="157"/>
      <c r="K125" s="157">
        <f>ROUND(E125*J125,2)</f>
        <v>0</v>
      </c>
      <c r="L125" s="157">
        <v>21</v>
      </c>
      <c r="M125" s="157">
        <f>G125*(1+L125/100)</f>
        <v>0</v>
      </c>
      <c r="N125" s="147">
        <v>0.55000000000000004</v>
      </c>
      <c r="O125" s="147">
        <f>ROUND(E125*N125,5)</f>
        <v>11.073320000000001</v>
      </c>
      <c r="P125" s="147">
        <v>0</v>
      </c>
      <c r="Q125" s="147">
        <f>ROUND(E125*P125,5)</f>
        <v>0</v>
      </c>
      <c r="R125" s="147"/>
      <c r="S125" s="147"/>
      <c r="T125" s="148">
        <v>0</v>
      </c>
      <c r="U125" s="147">
        <f>ROUND(E125*T125,2)</f>
        <v>0</v>
      </c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 t="s">
        <v>237</v>
      </c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outlineLevel="1" x14ac:dyDescent="0.2">
      <c r="A126" s="140"/>
      <c r="B126" s="140"/>
      <c r="C126" s="179" t="s">
        <v>113</v>
      </c>
      <c r="D126" s="149"/>
      <c r="E126" s="154"/>
      <c r="F126" s="157"/>
      <c r="G126" s="157"/>
      <c r="H126" s="157"/>
      <c r="I126" s="157"/>
      <c r="J126" s="157"/>
      <c r="K126" s="157"/>
      <c r="L126" s="157"/>
      <c r="M126" s="157"/>
      <c r="N126" s="147"/>
      <c r="O126" s="147"/>
      <c r="P126" s="147"/>
      <c r="Q126" s="147"/>
      <c r="R126" s="147"/>
      <c r="S126" s="147"/>
      <c r="T126" s="148"/>
      <c r="U126" s="147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 t="s">
        <v>102</v>
      </c>
      <c r="AF126" s="139">
        <v>0</v>
      </c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 x14ac:dyDescent="0.2">
      <c r="A127" s="140"/>
      <c r="B127" s="140"/>
      <c r="C127" s="179" t="s">
        <v>238</v>
      </c>
      <c r="D127" s="149"/>
      <c r="E127" s="154">
        <v>4.2767999999999997</v>
      </c>
      <c r="F127" s="157"/>
      <c r="G127" s="157"/>
      <c r="H127" s="157"/>
      <c r="I127" s="157"/>
      <c r="J127" s="157"/>
      <c r="K127" s="157"/>
      <c r="L127" s="157"/>
      <c r="M127" s="157"/>
      <c r="N127" s="147"/>
      <c r="O127" s="147"/>
      <c r="P127" s="147"/>
      <c r="Q127" s="147"/>
      <c r="R127" s="147"/>
      <c r="S127" s="147"/>
      <c r="T127" s="148"/>
      <c r="U127" s="147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 t="s">
        <v>102</v>
      </c>
      <c r="AF127" s="139">
        <v>0</v>
      </c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 x14ac:dyDescent="0.2">
      <c r="A128" s="140"/>
      <c r="B128" s="140"/>
      <c r="C128" s="179" t="s">
        <v>239</v>
      </c>
      <c r="D128" s="149"/>
      <c r="E128" s="154">
        <v>3.4485000000000001</v>
      </c>
      <c r="F128" s="157"/>
      <c r="G128" s="157"/>
      <c r="H128" s="157"/>
      <c r="I128" s="157"/>
      <c r="J128" s="157"/>
      <c r="K128" s="157"/>
      <c r="L128" s="157"/>
      <c r="M128" s="157"/>
      <c r="N128" s="147"/>
      <c r="O128" s="147"/>
      <c r="P128" s="147"/>
      <c r="Q128" s="147"/>
      <c r="R128" s="147"/>
      <c r="S128" s="147"/>
      <c r="T128" s="148"/>
      <c r="U128" s="147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 t="s">
        <v>102</v>
      </c>
      <c r="AF128" s="139">
        <v>0</v>
      </c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outlineLevel="1" x14ac:dyDescent="0.2">
      <c r="A129" s="140"/>
      <c r="B129" s="140"/>
      <c r="C129" s="179" t="s">
        <v>240</v>
      </c>
      <c r="D129" s="149"/>
      <c r="E129" s="154">
        <v>1.32</v>
      </c>
      <c r="F129" s="157"/>
      <c r="G129" s="157"/>
      <c r="H129" s="157"/>
      <c r="I129" s="157"/>
      <c r="J129" s="157"/>
      <c r="K129" s="157"/>
      <c r="L129" s="157"/>
      <c r="M129" s="157"/>
      <c r="N129" s="147"/>
      <c r="O129" s="147"/>
      <c r="P129" s="147"/>
      <c r="Q129" s="147"/>
      <c r="R129" s="147"/>
      <c r="S129" s="147"/>
      <c r="T129" s="148"/>
      <c r="U129" s="147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 t="s">
        <v>102</v>
      </c>
      <c r="AF129" s="139">
        <v>0</v>
      </c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2">
      <c r="A130" s="140"/>
      <c r="B130" s="140"/>
      <c r="C130" s="179" t="s">
        <v>233</v>
      </c>
      <c r="D130" s="149"/>
      <c r="E130" s="154">
        <v>11.087999999999999</v>
      </c>
      <c r="F130" s="157"/>
      <c r="G130" s="157"/>
      <c r="H130" s="157"/>
      <c r="I130" s="157"/>
      <c r="J130" s="157"/>
      <c r="K130" s="157"/>
      <c r="L130" s="157"/>
      <c r="M130" s="157"/>
      <c r="N130" s="147"/>
      <c r="O130" s="147"/>
      <c r="P130" s="147"/>
      <c r="Q130" s="147"/>
      <c r="R130" s="147"/>
      <c r="S130" s="147"/>
      <c r="T130" s="148"/>
      <c r="U130" s="147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 t="s">
        <v>102</v>
      </c>
      <c r="AF130" s="139">
        <v>0</v>
      </c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1" x14ac:dyDescent="0.2">
      <c r="A131" s="140">
        <v>39</v>
      </c>
      <c r="B131" s="140" t="s">
        <v>241</v>
      </c>
      <c r="C131" s="178" t="s">
        <v>242</v>
      </c>
      <c r="D131" s="146" t="s">
        <v>112</v>
      </c>
      <c r="E131" s="153">
        <v>4.5359999999999996</v>
      </c>
      <c r="F131" s="156">
        <f>H131+J131</f>
        <v>0</v>
      </c>
      <c r="G131" s="157">
        <f>ROUND(E131*F131,2)</f>
        <v>0</v>
      </c>
      <c r="H131" s="157"/>
      <c r="I131" s="157">
        <f>ROUND(E131*H131,2)</f>
        <v>0</v>
      </c>
      <c r="J131" s="157"/>
      <c r="K131" s="157">
        <f>ROUND(E131*J131,2)</f>
        <v>0</v>
      </c>
      <c r="L131" s="157">
        <v>21</v>
      </c>
      <c r="M131" s="157">
        <f>G131*(1+L131/100)</f>
        <v>0</v>
      </c>
      <c r="N131" s="147">
        <v>0.55000000000000004</v>
      </c>
      <c r="O131" s="147">
        <f>ROUND(E131*N131,5)</f>
        <v>2.4948000000000001</v>
      </c>
      <c r="P131" s="147">
        <v>0</v>
      </c>
      <c r="Q131" s="147">
        <f>ROUND(E131*P131,5)</f>
        <v>0</v>
      </c>
      <c r="R131" s="147"/>
      <c r="S131" s="147"/>
      <c r="T131" s="148">
        <v>0</v>
      </c>
      <c r="U131" s="147">
        <f>ROUND(E131*T131,2)</f>
        <v>0</v>
      </c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 t="s">
        <v>237</v>
      </c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2">
      <c r="A132" s="140"/>
      <c r="B132" s="140"/>
      <c r="C132" s="179" t="s">
        <v>243</v>
      </c>
      <c r="D132" s="149"/>
      <c r="E132" s="154">
        <v>4.5359999999999996</v>
      </c>
      <c r="F132" s="157"/>
      <c r="G132" s="157"/>
      <c r="H132" s="157"/>
      <c r="I132" s="157"/>
      <c r="J132" s="157"/>
      <c r="K132" s="157"/>
      <c r="L132" s="157"/>
      <c r="M132" s="157"/>
      <c r="N132" s="147"/>
      <c r="O132" s="147"/>
      <c r="P132" s="147"/>
      <c r="Q132" s="147"/>
      <c r="R132" s="147"/>
      <c r="S132" s="147"/>
      <c r="T132" s="148"/>
      <c r="U132" s="147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 t="s">
        <v>102</v>
      </c>
      <c r="AF132" s="139">
        <v>0</v>
      </c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2">
      <c r="A133" s="140">
        <v>40</v>
      </c>
      <c r="B133" s="140" t="s">
        <v>244</v>
      </c>
      <c r="C133" s="178" t="s">
        <v>245</v>
      </c>
      <c r="D133" s="146" t="s">
        <v>112</v>
      </c>
      <c r="E133" s="153">
        <v>1.18496</v>
      </c>
      <c r="F133" s="156">
        <f>H133+J133</f>
        <v>0</v>
      </c>
      <c r="G133" s="157">
        <f>ROUND(E133*F133,2)</f>
        <v>0</v>
      </c>
      <c r="H133" s="157"/>
      <c r="I133" s="157">
        <f>ROUND(E133*H133,2)</f>
        <v>0</v>
      </c>
      <c r="J133" s="157"/>
      <c r="K133" s="157">
        <f>ROUND(E133*J133,2)</f>
        <v>0</v>
      </c>
      <c r="L133" s="157">
        <v>21</v>
      </c>
      <c r="M133" s="157">
        <f>G133*(1+L133/100)</f>
        <v>0</v>
      </c>
      <c r="N133" s="147">
        <v>0</v>
      </c>
      <c r="O133" s="147">
        <f>ROUND(E133*N133,5)</f>
        <v>0</v>
      </c>
      <c r="P133" s="147">
        <v>0</v>
      </c>
      <c r="Q133" s="147">
        <f>ROUND(E133*P133,5)</f>
        <v>0</v>
      </c>
      <c r="R133" s="147"/>
      <c r="S133" s="147"/>
      <c r="T133" s="148">
        <v>0</v>
      </c>
      <c r="U133" s="147">
        <f>ROUND(E133*T133,2)</f>
        <v>0</v>
      </c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 t="s">
        <v>237</v>
      </c>
      <c r="AF133" s="139"/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outlineLevel="1" x14ac:dyDescent="0.2">
      <c r="A134" s="140"/>
      <c r="B134" s="140"/>
      <c r="C134" s="179" t="s">
        <v>246</v>
      </c>
      <c r="D134" s="149"/>
      <c r="E134" s="154">
        <v>1.18496</v>
      </c>
      <c r="F134" s="157"/>
      <c r="G134" s="157"/>
      <c r="H134" s="157"/>
      <c r="I134" s="157"/>
      <c r="J134" s="157"/>
      <c r="K134" s="157"/>
      <c r="L134" s="157"/>
      <c r="M134" s="157"/>
      <c r="N134" s="147"/>
      <c r="O134" s="147"/>
      <c r="P134" s="147"/>
      <c r="Q134" s="147"/>
      <c r="R134" s="147"/>
      <c r="S134" s="147"/>
      <c r="T134" s="148"/>
      <c r="U134" s="147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 t="s">
        <v>102</v>
      </c>
      <c r="AF134" s="139">
        <v>0</v>
      </c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outlineLevel="1" x14ac:dyDescent="0.2">
      <c r="A135" s="140">
        <v>41</v>
      </c>
      <c r="B135" s="140" t="s">
        <v>247</v>
      </c>
      <c r="C135" s="178" t="s">
        <v>248</v>
      </c>
      <c r="D135" s="146" t="s">
        <v>163</v>
      </c>
      <c r="E135" s="153">
        <v>32</v>
      </c>
      <c r="F135" s="156">
        <f>H135+J135</f>
        <v>0</v>
      </c>
      <c r="G135" s="157">
        <f>ROUND(E135*F135,2)</f>
        <v>0</v>
      </c>
      <c r="H135" s="157"/>
      <c r="I135" s="157">
        <f>ROUND(E135*H135,2)</f>
        <v>0</v>
      </c>
      <c r="J135" s="157"/>
      <c r="K135" s="157">
        <f>ROUND(E135*J135,2)</f>
        <v>0</v>
      </c>
      <c r="L135" s="157">
        <v>21</v>
      </c>
      <c r="M135" s="157">
        <f>G135*(1+L135/100)</f>
        <v>0</v>
      </c>
      <c r="N135" s="147">
        <v>0</v>
      </c>
      <c r="O135" s="147">
        <f>ROUND(E135*N135,5)</f>
        <v>0</v>
      </c>
      <c r="P135" s="147">
        <v>0</v>
      </c>
      <c r="Q135" s="147">
        <f>ROUND(E135*P135,5)</f>
        <v>0</v>
      </c>
      <c r="R135" s="147"/>
      <c r="S135" s="147"/>
      <c r="T135" s="148">
        <v>1.1000000000000001</v>
      </c>
      <c r="U135" s="147">
        <f>ROUND(E135*T135,2)</f>
        <v>35.200000000000003</v>
      </c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 t="s">
        <v>100</v>
      </c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2">
      <c r="A136" s="140"/>
      <c r="B136" s="140"/>
      <c r="C136" s="179" t="s">
        <v>249</v>
      </c>
      <c r="D136" s="149"/>
      <c r="E136" s="154">
        <v>32</v>
      </c>
      <c r="F136" s="157"/>
      <c r="G136" s="157"/>
      <c r="H136" s="157"/>
      <c r="I136" s="157"/>
      <c r="J136" s="157"/>
      <c r="K136" s="157"/>
      <c r="L136" s="157"/>
      <c r="M136" s="157"/>
      <c r="N136" s="147"/>
      <c r="O136" s="147"/>
      <c r="P136" s="147"/>
      <c r="Q136" s="147"/>
      <c r="R136" s="147"/>
      <c r="S136" s="147"/>
      <c r="T136" s="148"/>
      <c r="U136" s="147"/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 t="s">
        <v>102</v>
      </c>
      <c r="AF136" s="139">
        <v>0</v>
      </c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2">
      <c r="A137" s="140">
        <v>42</v>
      </c>
      <c r="B137" s="140" t="s">
        <v>250</v>
      </c>
      <c r="C137" s="178" t="s">
        <v>251</v>
      </c>
      <c r="D137" s="146" t="s">
        <v>127</v>
      </c>
      <c r="E137" s="153">
        <v>32</v>
      </c>
      <c r="F137" s="156">
        <f>H137+J137</f>
        <v>0</v>
      </c>
      <c r="G137" s="157">
        <f>ROUND(E137*F137,2)</f>
        <v>0</v>
      </c>
      <c r="H137" s="157"/>
      <c r="I137" s="157">
        <f>ROUND(E137*H137,2)</f>
        <v>0</v>
      </c>
      <c r="J137" s="157"/>
      <c r="K137" s="157">
        <f>ROUND(E137*J137,2)</f>
        <v>0</v>
      </c>
      <c r="L137" s="157">
        <v>21</v>
      </c>
      <c r="M137" s="157">
        <f>G137*(1+L137/100)</f>
        <v>0</v>
      </c>
      <c r="N137" s="147">
        <v>0</v>
      </c>
      <c r="O137" s="147">
        <f>ROUND(E137*N137,5)</f>
        <v>0</v>
      </c>
      <c r="P137" s="147">
        <v>0</v>
      </c>
      <c r="Q137" s="147">
        <f>ROUND(E137*P137,5)</f>
        <v>0</v>
      </c>
      <c r="R137" s="147"/>
      <c r="S137" s="147"/>
      <c r="T137" s="148">
        <v>0</v>
      </c>
      <c r="U137" s="147">
        <f>ROUND(E137*T137,2)</f>
        <v>0</v>
      </c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 t="s">
        <v>100</v>
      </c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outlineLevel="1" x14ac:dyDescent="0.2">
      <c r="A138" s="140"/>
      <c r="B138" s="140"/>
      <c r="C138" s="179" t="s">
        <v>249</v>
      </c>
      <c r="D138" s="149"/>
      <c r="E138" s="154">
        <v>32</v>
      </c>
      <c r="F138" s="157"/>
      <c r="G138" s="157"/>
      <c r="H138" s="157"/>
      <c r="I138" s="157"/>
      <c r="J138" s="157"/>
      <c r="K138" s="157"/>
      <c r="L138" s="157"/>
      <c r="M138" s="157"/>
      <c r="N138" s="147"/>
      <c r="O138" s="147"/>
      <c r="P138" s="147"/>
      <c r="Q138" s="147"/>
      <c r="R138" s="147"/>
      <c r="S138" s="147"/>
      <c r="T138" s="148"/>
      <c r="U138" s="147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 t="s">
        <v>102</v>
      </c>
      <c r="AF138" s="139">
        <v>0</v>
      </c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outlineLevel="1" x14ac:dyDescent="0.2">
      <c r="A139" s="140">
        <v>43</v>
      </c>
      <c r="B139" s="140" t="s">
        <v>252</v>
      </c>
      <c r="C139" s="178" t="s">
        <v>253</v>
      </c>
      <c r="D139" s="146" t="s">
        <v>112</v>
      </c>
      <c r="E139" s="153">
        <v>36.805599999999998</v>
      </c>
      <c r="F139" s="156">
        <f>H139+J139</f>
        <v>0</v>
      </c>
      <c r="G139" s="157">
        <f>ROUND(E139*F139,2)</f>
        <v>0</v>
      </c>
      <c r="H139" s="157"/>
      <c r="I139" s="157">
        <f>ROUND(E139*H139,2)</f>
        <v>0</v>
      </c>
      <c r="J139" s="157"/>
      <c r="K139" s="157">
        <f>ROUND(E139*J139,2)</f>
        <v>0</v>
      </c>
      <c r="L139" s="157">
        <v>21</v>
      </c>
      <c r="M139" s="157">
        <f>G139*(1+L139/100)</f>
        <v>0</v>
      </c>
      <c r="N139" s="147">
        <v>2.3570000000000001E-2</v>
      </c>
      <c r="O139" s="147">
        <f>ROUND(E139*N139,5)</f>
        <v>0.86751</v>
      </c>
      <c r="P139" s="147">
        <v>0</v>
      </c>
      <c r="Q139" s="147">
        <f>ROUND(E139*P139,5)</f>
        <v>0</v>
      </c>
      <c r="R139" s="147"/>
      <c r="S139" s="147"/>
      <c r="T139" s="148">
        <v>0</v>
      </c>
      <c r="U139" s="147">
        <f>ROUND(E139*T139,2)</f>
        <v>0</v>
      </c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 t="s">
        <v>100</v>
      </c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outlineLevel="1" x14ac:dyDescent="0.2">
      <c r="A140" s="140"/>
      <c r="B140" s="140"/>
      <c r="C140" s="179" t="s">
        <v>113</v>
      </c>
      <c r="D140" s="149"/>
      <c r="E140" s="154"/>
      <c r="F140" s="157"/>
      <c r="G140" s="157"/>
      <c r="H140" s="157"/>
      <c r="I140" s="157"/>
      <c r="J140" s="157"/>
      <c r="K140" s="157"/>
      <c r="L140" s="157"/>
      <c r="M140" s="157"/>
      <c r="N140" s="147"/>
      <c r="O140" s="147"/>
      <c r="P140" s="147"/>
      <c r="Q140" s="147"/>
      <c r="R140" s="147"/>
      <c r="S140" s="147"/>
      <c r="T140" s="148"/>
      <c r="U140" s="147"/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 t="s">
        <v>102</v>
      </c>
      <c r="AF140" s="139">
        <v>0</v>
      </c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</row>
    <row r="141" spans="1:60" outlineLevel="1" x14ac:dyDescent="0.2">
      <c r="A141" s="140"/>
      <c r="B141" s="140"/>
      <c r="C141" s="179" t="s">
        <v>254</v>
      </c>
      <c r="D141" s="149"/>
      <c r="E141" s="154">
        <v>1.5334000000000001</v>
      </c>
      <c r="F141" s="157"/>
      <c r="G141" s="157"/>
      <c r="H141" s="157"/>
      <c r="I141" s="157"/>
      <c r="J141" s="157"/>
      <c r="K141" s="157"/>
      <c r="L141" s="157"/>
      <c r="M141" s="157"/>
      <c r="N141" s="147"/>
      <c r="O141" s="147"/>
      <c r="P141" s="147"/>
      <c r="Q141" s="147"/>
      <c r="R141" s="147"/>
      <c r="S141" s="147"/>
      <c r="T141" s="148"/>
      <c r="U141" s="147"/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 t="s">
        <v>102</v>
      </c>
      <c r="AF141" s="139">
        <v>0</v>
      </c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 x14ac:dyDescent="0.2">
      <c r="A142" s="140"/>
      <c r="B142" s="140"/>
      <c r="C142" s="179" t="s">
        <v>255</v>
      </c>
      <c r="D142" s="149"/>
      <c r="E142" s="154">
        <v>4.5359999999999996</v>
      </c>
      <c r="F142" s="157"/>
      <c r="G142" s="157"/>
      <c r="H142" s="157"/>
      <c r="I142" s="157"/>
      <c r="J142" s="157"/>
      <c r="K142" s="157"/>
      <c r="L142" s="157"/>
      <c r="M142" s="157"/>
      <c r="N142" s="147"/>
      <c r="O142" s="147"/>
      <c r="P142" s="147"/>
      <c r="Q142" s="147"/>
      <c r="R142" s="147"/>
      <c r="S142" s="147"/>
      <c r="T142" s="148"/>
      <c r="U142" s="147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 t="s">
        <v>102</v>
      </c>
      <c r="AF142" s="139">
        <v>0</v>
      </c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outlineLevel="1" x14ac:dyDescent="0.2">
      <c r="A143" s="140"/>
      <c r="B143" s="140"/>
      <c r="C143" s="179" t="s">
        <v>256</v>
      </c>
      <c r="D143" s="149"/>
      <c r="E143" s="154">
        <v>2.97</v>
      </c>
      <c r="F143" s="157"/>
      <c r="G143" s="157"/>
      <c r="H143" s="157"/>
      <c r="I143" s="157"/>
      <c r="J143" s="157"/>
      <c r="K143" s="157"/>
      <c r="L143" s="157"/>
      <c r="M143" s="157"/>
      <c r="N143" s="147"/>
      <c r="O143" s="147"/>
      <c r="P143" s="147"/>
      <c r="Q143" s="147"/>
      <c r="R143" s="147"/>
      <c r="S143" s="147"/>
      <c r="T143" s="148"/>
      <c r="U143" s="147"/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 t="s">
        <v>102</v>
      </c>
      <c r="AF143" s="139">
        <v>0</v>
      </c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 x14ac:dyDescent="0.2">
      <c r="A144" s="140"/>
      <c r="B144" s="140"/>
      <c r="C144" s="179" t="s">
        <v>257</v>
      </c>
      <c r="D144" s="149"/>
      <c r="E144" s="154">
        <v>2.4624000000000001</v>
      </c>
      <c r="F144" s="157"/>
      <c r="G144" s="157"/>
      <c r="H144" s="157"/>
      <c r="I144" s="157"/>
      <c r="J144" s="157"/>
      <c r="K144" s="157"/>
      <c r="L144" s="157"/>
      <c r="M144" s="157"/>
      <c r="N144" s="147"/>
      <c r="O144" s="147"/>
      <c r="P144" s="147"/>
      <c r="Q144" s="147"/>
      <c r="R144" s="147"/>
      <c r="S144" s="147"/>
      <c r="T144" s="148"/>
      <c r="U144" s="147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 t="s">
        <v>102</v>
      </c>
      <c r="AF144" s="139">
        <v>0</v>
      </c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">
      <c r="A145" s="140"/>
      <c r="B145" s="140"/>
      <c r="C145" s="179" t="s">
        <v>258</v>
      </c>
      <c r="D145" s="149"/>
      <c r="E145" s="154">
        <v>1.3680000000000001</v>
      </c>
      <c r="F145" s="157"/>
      <c r="G145" s="157"/>
      <c r="H145" s="157"/>
      <c r="I145" s="157"/>
      <c r="J145" s="157"/>
      <c r="K145" s="157"/>
      <c r="L145" s="157"/>
      <c r="M145" s="157"/>
      <c r="N145" s="147"/>
      <c r="O145" s="147"/>
      <c r="P145" s="147"/>
      <c r="Q145" s="147"/>
      <c r="R145" s="147"/>
      <c r="S145" s="147"/>
      <c r="T145" s="148"/>
      <c r="U145" s="147"/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 t="s">
        <v>102</v>
      </c>
      <c r="AF145" s="139">
        <v>0</v>
      </c>
      <c r="AG145" s="139"/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 x14ac:dyDescent="0.2">
      <c r="A146" s="140"/>
      <c r="B146" s="140"/>
      <c r="C146" s="179" t="s">
        <v>259</v>
      </c>
      <c r="D146" s="149"/>
      <c r="E146" s="154">
        <v>1.26</v>
      </c>
      <c r="F146" s="157"/>
      <c r="G146" s="157"/>
      <c r="H146" s="157"/>
      <c r="I146" s="157"/>
      <c r="J146" s="157"/>
      <c r="K146" s="157"/>
      <c r="L146" s="157"/>
      <c r="M146" s="157"/>
      <c r="N146" s="147"/>
      <c r="O146" s="147"/>
      <c r="P146" s="147"/>
      <c r="Q146" s="147"/>
      <c r="R146" s="147"/>
      <c r="S146" s="147"/>
      <c r="T146" s="148"/>
      <c r="U146" s="147"/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 t="s">
        <v>102</v>
      </c>
      <c r="AF146" s="139">
        <v>0</v>
      </c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2">
      <c r="A147" s="140"/>
      <c r="B147" s="140"/>
      <c r="C147" s="179" t="s">
        <v>260</v>
      </c>
      <c r="D147" s="149"/>
      <c r="E147" s="154">
        <v>0.68400000000000005</v>
      </c>
      <c r="F147" s="157"/>
      <c r="G147" s="157"/>
      <c r="H147" s="157"/>
      <c r="I147" s="157"/>
      <c r="J147" s="157"/>
      <c r="K147" s="157"/>
      <c r="L147" s="157"/>
      <c r="M147" s="157"/>
      <c r="N147" s="147"/>
      <c r="O147" s="147"/>
      <c r="P147" s="147"/>
      <c r="Q147" s="147"/>
      <c r="R147" s="147"/>
      <c r="S147" s="147"/>
      <c r="T147" s="148"/>
      <c r="U147" s="147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 t="s">
        <v>102</v>
      </c>
      <c r="AF147" s="139">
        <v>0</v>
      </c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outlineLevel="1" x14ac:dyDescent="0.2">
      <c r="A148" s="140"/>
      <c r="B148" s="140"/>
      <c r="C148" s="179" t="s">
        <v>261</v>
      </c>
      <c r="D148" s="149"/>
      <c r="E148" s="154">
        <v>3.1349999999999998</v>
      </c>
      <c r="F148" s="157"/>
      <c r="G148" s="157"/>
      <c r="H148" s="157"/>
      <c r="I148" s="157"/>
      <c r="J148" s="157"/>
      <c r="K148" s="157"/>
      <c r="L148" s="157"/>
      <c r="M148" s="157"/>
      <c r="N148" s="147"/>
      <c r="O148" s="147"/>
      <c r="P148" s="147"/>
      <c r="Q148" s="147"/>
      <c r="R148" s="147"/>
      <c r="S148" s="147"/>
      <c r="T148" s="148"/>
      <c r="U148" s="147"/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 t="s">
        <v>102</v>
      </c>
      <c r="AF148" s="139">
        <v>0</v>
      </c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 x14ac:dyDescent="0.2">
      <c r="A149" s="140"/>
      <c r="B149" s="140"/>
      <c r="C149" s="179" t="s">
        <v>262</v>
      </c>
      <c r="D149" s="149"/>
      <c r="E149" s="154">
        <v>1.2</v>
      </c>
      <c r="F149" s="157"/>
      <c r="G149" s="157"/>
      <c r="H149" s="157"/>
      <c r="I149" s="157"/>
      <c r="J149" s="157"/>
      <c r="K149" s="157"/>
      <c r="L149" s="157"/>
      <c r="M149" s="157"/>
      <c r="N149" s="147"/>
      <c r="O149" s="147"/>
      <c r="P149" s="147"/>
      <c r="Q149" s="147"/>
      <c r="R149" s="147"/>
      <c r="S149" s="147"/>
      <c r="T149" s="148"/>
      <c r="U149" s="147"/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 t="s">
        <v>102</v>
      </c>
      <c r="AF149" s="139">
        <v>0</v>
      </c>
      <c r="AG149" s="139"/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outlineLevel="1" x14ac:dyDescent="0.2">
      <c r="A150" s="140"/>
      <c r="B150" s="140"/>
      <c r="C150" s="179" t="s">
        <v>263</v>
      </c>
      <c r="D150" s="149"/>
      <c r="E150" s="154">
        <v>1.3328</v>
      </c>
      <c r="F150" s="157"/>
      <c r="G150" s="157"/>
      <c r="H150" s="157"/>
      <c r="I150" s="157"/>
      <c r="J150" s="157"/>
      <c r="K150" s="157"/>
      <c r="L150" s="157"/>
      <c r="M150" s="157"/>
      <c r="N150" s="147"/>
      <c r="O150" s="147"/>
      <c r="P150" s="147"/>
      <c r="Q150" s="147"/>
      <c r="R150" s="147"/>
      <c r="S150" s="147"/>
      <c r="T150" s="148"/>
      <c r="U150" s="147"/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 t="s">
        <v>102</v>
      </c>
      <c r="AF150" s="139">
        <v>0</v>
      </c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outlineLevel="1" x14ac:dyDescent="0.2">
      <c r="A151" s="140"/>
      <c r="B151" s="140"/>
      <c r="C151" s="179" t="s">
        <v>264</v>
      </c>
      <c r="D151" s="149"/>
      <c r="E151" s="154">
        <v>10.08</v>
      </c>
      <c r="F151" s="157"/>
      <c r="G151" s="157"/>
      <c r="H151" s="157"/>
      <c r="I151" s="157"/>
      <c r="J151" s="157"/>
      <c r="K151" s="157"/>
      <c r="L151" s="157"/>
      <c r="M151" s="157"/>
      <c r="N151" s="147"/>
      <c r="O151" s="147"/>
      <c r="P151" s="147"/>
      <c r="Q151" s="147"/>
      <c r="R151" s="147"/>
      <c r="S151" s="147"/>
      <c r="T151" s="148"/>
      <c r="U151" s="147"/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 t="s">
        <v>102</v>
      </c>
      <c r="AF151" s="139">
        <v>0</v>
      </c>
      <c r="AG151" s="139"/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outlineLevel="1" x14ac:dyDescent="0.2">
      <c r="A152" s="140"/>
      <c r="B152" s="140"/>
      <c r="C152" s="179" t="s">
        <v>265</v>
      </c>
      <c r="D152" s="149"/>
      <c r="E152" s="154">
        <v>1.4336</v>
      </c>
      <c r="F152" s="157"/>
      <c r="G152" s="157"/>
      <c r="H152" s="157"/>
      <c r="I152" s="157"/>
      <c r="J152" s="157"/>
      <c r="K152" s="157"/>
      <c r="L152" s="157"/>
      <c r="M152" s="157"/>
      <c r="N152" s="147"/>
      <c r="O152" s="147"/>
      <c r="P152" s="147"/>
      <c r="Q152" s="147"/>
      <c r="R152" s="147"/>
      <c r="S152" s="147"/>
      <c r="T152" s="148"/>
      <c r="U152" s="147"/>
      <c r="V152" s="139"/>
      <c r="W152" s="139"/>
      <c r="X152" s="139"/>
      <c r="Y152" s="139"/>
      <c r="Z152" s="139"/>
      <c r="AA152" s="139"/>
      <c r="AB152" s="139"/>
      <c r="AC152" s="139"/>
      <c r="AD152" s="139"/>
      <c r="AE152" s="139" t="s">
        <v>102</v>
      </c>
      <c r="AF152" s="139">
        <v>0</v>
      </c>
      <c r="AG152" s="139"/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outlineLevel="1" x14ac:dyDescent="0.2">
      <c r="A153" s="140"/>
      <c r="B153" s="140"/>
      <c r="C153" s="179" t="s">
        <v>266</v>
      </c>
      <c r="D153" s="149"/>
      <c r="E153" s="154">
        <v>3.78</v>
      </c>
      <c r="F153" s="157"/>
      <c r="G153" s="157"/>
      <c r="H153" s="157"/>
      <c r="I153" s="157"/>
      <c r="J153" s="157"/>
      <c r="K153" s="157"/>
      <c r="L153" s="157"/>
      <c r="M153" s="157"/>
      <c r="N153" s="147"/>
      <c r="O153" s="147"/>
      <c r="P153" s="147"/>
      <c r="Q153" s="147"/>
      <c r="R153" s="147"/>
      <c r="S153" s="147"/>
      <c r="T153" s="148"/>
      <c r="U153" s="147"/>
      <c r="V153" s="139"/>
      <c r="W153" s="139"/>
      <c r="X153" s="139"/>
      <c r="Y153" s="139"/>
      <c r="Z153" s="139"/>
      <c r="AA153" s="139"/>
      <c r="AB153" s="139"/>
      <c r="AC153" s="139"/>
      <c r="AD153" s="139"/>
      <c r="AE153" s="139" t="s">
        <v>102</v>
      </c>
      <c r="AF153" s="139">
        <v>0</v>
      </c>
      <c r="AG153" s="139"/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outlineLevel="1" x14ac:dyDescent="0.2">
      <c r="A154" s="140"/>
      <c r="B154" s="140"/>
      <c r="C154" s="179" t="s">
        <v>267</v>
      </c>
      <c r="D154" s="149"/>
      <c r="E154" s="154">
        <v>1.0304</v>
      </c>
      <c r="F154" s="157"/>
      <c r="G154" s="157"/>
      <c r="H154" s="157"/>
      <c r="I154" s="157"/>
      <c r="J154" s="157"/>
      <c r="K154" s="157"/>
      <c r="L154" s="157"/>
      <c r="M154" s="157"/>
      <c r="N154" s="147"/>
      <c r="O154" s="147"/>
      <c r="P154" s="147"/>
      <c r="Q154" s="147"/>
      <c r="R154" s="147"/>
      <c r="S154" s="147"/>
      <c r="T154" s="148"/>
      <c r="U154" s="147"/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 t="s">
        <v>102</v>
      </c>
      <c r="AF154" s="139">
        <v>0</v>
      </c>
      <c r="AG154" s="139"/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ht="22.5" outlineLevel="1" x14ac:dyDescent="0.2">
      <c r="A155" s="140">
        <v>44</v>
      </c>
      <c r="B155" s="140" t="s">
        <v>268</v>
      </c>
      <c r="C155" s="178" t="s">
        <v>269</v>
      </c>
      <c r="D155" s="146" t="s">
        <v>0</v>
      </c>
      <c r="E155" s="153">
        <v>8.5</v>
      </c>
      <c r="F155" s="156">
        <f>H155+J155</f>
        <v>0</v>
      </c>
      <c r="G155" s="157">
        <f>ROUND(E155*F155,2)</f>
        <v>0</v>
      </c>
      <c r="H155" s="157"/>
      <c r="I155" s="157">
        <f>ROUND(E155*H155,2)</f>
        <v>0</v>
      </c>
      <c r="J155" s="157"/>
      <c r="K155" s="157">
        <f>ROUND(E155*J155,2)</f>
        <v>0</v>
      </c>
      <c r="L155" s="157">
        <v>21</v>
      </c>
      <c r="M155" s="157">
        <f>G155*(1+L155/100)</f>
        <v>0</v>
      </c>
      <c r="N155" s="147">
        <v>0</v>
      </c>
      <c r="O155" s="147">
        <f>ROUND(E155*N155,5)</f>
        <v>0</v>
      </c>
      <c r="P155" s="147">
        <v>0</v>
      </c>
      <c r="Q155" s="147">
        <f>ROUND(E155*P155,5)</f>
        <v>0</v>
      </c>
      <c r="R155" s="147"/>
      <c r="S155" s="147"/>
      <c r="T155" s="148">
        <v>0</v>
      </c>
      <c r="U155" s="147">
        <f>ROUND(E155*T155,2)</f>
        <v>0</v>
      </c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 t="s">
        <v>100</v>
      </c>
      <c r="AF155" s="139"/>
      <c r="AG155" s="139"/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x14ac:dyDescent="0.2">
      <c r="A156" s="141" t="s">
        <v>95</v>
      </c>
      <c r="B156" s="141" t="s">
        <v>62</v>
      </c>
      <c r="C156" s="180" t="s">
        <v>63</v>
      </c>
      <c r="D156" s="150"/>
      <c r="E156" s="155"/>
      <c r="F156" s="158"/>
      <c r="G156" s="158">
        <f>SUMIF(AE157:AE179,"&lt;&gt;NOR",G157:G179)</f>
        <v>0</v>
      </c>
      <c r="H156" s="158"/>
      <c r="I156" s="158">
        <f>SUM(I157:I179)</f>
        <v>0</v>
      </c>
      <c r="J156" s="158"/>
      <c r="K156" s="158">
        <f>SUM(K157:K179)</f>
        <v>0</v>
      </c>
      <c r="L156" s="158"/>
      <c r="M156" s="158">
        <f>SUM(M157:M179)</f>
        <v>0</v>
      </c>
      <c r="N156" s="151"/>
      <c r="O156" s="151">
        <f>SUM(O157:O179)</f>
        <v>0.59858</v>
      </c>
      <c r="P156" s="151"/>
      <c r="Q156" s="151">
        <f>SUM(Q157:Q179)</f>
        <v>3.8259099999999999</v>
      </c>
      <c r="R156" s="151"/>
      <c r="S156" s="151"/>
      <c r="T156" s="152"/>
      <c r="U156" s="151">
        <f>SUM(U157:U179)</f>
        <v>142.94999999999999</v>
      </c>
      <c r="AE156" t="s">
        <v>96</v>
      </c>
    </row>
    <row r="157" spans="1:60" outlineLevel="1" x14ac:dyDescent="0.2">
      <c r="A157" s="140">
        <v>45</v>
      </c>
      <c r="B157" s="140" t="s">
        <v>270</v>
      </c>
      <c r="C157" s="178" t="s">
        <v>271</v>
      </c>
      <c r="D157" s="146" t="s">
        <v>99</v>
      </c>
      <c r="E157" s="153">
        <v>450</v>
      </c>
      <c r="F157" s="156">
        <f>H157+J157</f>
        <v>0</v>
      </c>
      <c r="G157" s="157">
        <f>ROUND(E157*F157,2)</f>
        <v>0</v>
      </c>
      <c r="H157" s="157"/>
      <c r="I157" s="157">
        <f>ROUND(E157*H157,2)</f>
        <v>0</v>
      </c>
      <c r="J157" s="157"/>
      <c r="K157" s="157">
        <f>ROUND(E157*J157,2)</f>
        <v>0</v>
      </c>
      <c r="L157" s="157">
        <v>21</v>
      </c>
      <c r="M157" s="157">
        <f>G157*(1+L157/100)</f>
        <v>0</v>
      </c>
      <c r="N157" s="147">
        <v>0</v>
      </c>
      <c r="O157" s="147">
        <f>ROUND(E157*N157,5)</f>
        <v>0</v>
      </c>
      <c r="P157" s="147">
        <v>7.5100000000000002E-3</v>
      </c>
      <c r="Q157" s="147">
        <f>ROUND(E157*P157,5)</f>
        <v>3.3795000000000002</v>
      </c>
      <c r="R157" s="147"/>
      <c r="S157" s="147"/>
      <c r="T157" s="148">
        <v>0.15755</v>
      </c>
      <c r="U157" s="147">
        <f>ROUND(E157*T157,2)</f>
        <v>70.900000000000006</v>
      </c>
      <c r="V157" s="139"/>
      <c r="W157" s="139"/>
      <c r="X157" s="139"/>
      <c r="Y157" s="139"/>
      <c r="Z157" s="139"/>
      <c r="AA157" s="139"/>
      <c r="AB157" s="139"/>
      <c r="AC157" s="139"/>
      <c r="AD157" s="139"/>
      <c r="AE157" s="139" t="s">
        <v>100</v>
      </c>
      <c r="AF157" s="139"/>
      <c r="AG157" s="139"/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outlineLevel="1" x14ac:dyDescent="0.2">
      <c r="A158" s="140"/>
      <c r="B158" s="140"/>
      <c r="C158" s="179" t="s">
        <v>160</v>
      </c>
      <c r="D158" s="149"/>
      <c r="E158" s="154">
        <v>450</v>
      </c>
      <c r="F158" s="157"/>
      <c r="G158" s="157"/>
      <c r="H158" s="157"/>
      <c r="I158" s="157"/>
      <c r="J158" s="157"/>
      <c r="K158" s="157"/>
      <c r="L158" s="157"/>
      <c r="M158" s="157"/>
      <c r="N158" s="147"/>
      <c r="O158" s="147"/>
      <c r="P158" s="147"/>
      <c r="Q158" s="147"/>
      <c r="R158" s="147"/>
      <c r="S158" s="147"/>
      <c r="T158" s="148"/>
      <c r="U158" s="147"/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 t="s">
        <v>102</v>
      </c>
      <c r="AF158" s="139">
        <v>0</v>
      </c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ht="22.5" outlineLevel="1" x14ac:dyDescent="0.2">
      <c r="A159" s="140">
        <v>46</v>
      </c>
      <c r="B159" s="140" t="s">
        <v>272</v>
      </c>
      <c r="C159" s="178" t="s">
        <v>273</v>
      </c>
      <c r="D159" s="146" t="s">
        <v>163</v>
      </c>
      <c r="E159" s="153">
        <v>40</v>
      </c>
      <c r="F159" s="156">
        <f>H159+J159</f>
        <v>0</v>
      </c>
      <c r="G159" s="157">
        <f>ROUND(E159*F159,2)</f>
        <v>0</v>
      </c>
      <c r="H159" s="157"/>
      <c r="I159" s="157">
        <f>ROUND(E159*H159,2)</f>
        <v>0</v>
      </c>
      <c r="J159" s="157"/>
      <c r="K159" s="157">
        <f>ROUND(E159*J159,2)</f>
        <v>0</v>
      </c>
      <c r="L159" s="157">
        <v>21</v>
      </c>
      <c r="M159" s="157">
        <f>G159*(1+L159/100)</f>
        <v>0</v>
      </c>
      <c r="N159" s="147">
        <v>0</v>
      </c>
      <c r="O159" s="147">
        <f>ROUND(E159*N159,5)</f>
        <v>0</v>
      </c>
      <c r="P159" s="147">
        <v>4.7400000000000003E-3</v>
      </c>
      <c r="Q159" s="147">
        <f>ROUND(E159*P159,5)</f>
        <v>0.18959999999999999</v>
      </c>
      <c r="R159" s="147"/>
      <c r="S159" s="147"/>
      <c r="T159" s="148">
        <v>0.1012</v>
      </c>
      <c r="U159" s="147">
        <f>ROUND(E159*T159,2)</f>
        <v>4.05</v>
      </c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 t="s">
        <v>100</v>
      </c>
      <c r="AF159" s="139"/>
      <c r="AG159" s="139"/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outlineLevel="1" x14ac:dyDescent="0.2">
      <c r="A160" s="140"/>
      <c r="B160" s="140"/>
      <c r="C160" s="179" t="s">
        <v>274</v>
      </c>
      <c r="D160" s="149"/>
      <c r="E160" s="154">
        <v>40</v>
      </c>
      <c r="F160" s="157"/>
      <c r="G160" s="157"/>
      <c r="H160" s="157"/>
      <c r="I160" s="157"/>
      <c r="J160" s="157"/>
      <c r="K160" s="157"/>
      <c r="L160" s="157"/>
      <c r="M160" s="157"/>
      <c r="N160" s="147"/>
      <c r="O160" s="147"/>
      <c r="P160" s="147"/>
      <c r="Q160" s="147"/>
      <c r="R160" s="147"/>
      <c r="S160" s="147"/>
      <c r="T160" s="148"/>
      <c r="U160" s="147"/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 t="s">
        <v>102</v>
      </c>
      <c r="AF160" s="139">
        <v>0</v>
      </c>
      <c r="AG160" s="139"/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outlineLevel="1" x14ac:dyDescent="0.2">
      <c r="A161" s="140">
        <v>47</v>
      </c>
      <c r="B161" s="140" t="s">
        <v>275</v>
      </c>
      <c r="C161" s="178" t="s">
        <v>276</v>
      </c>
      <c r="D161" s="146" t="s">
        <v>163</v>
      </c>
      <c r="E161" s="153">
        <v>57</v>
      </c>
      <c r="F161" s="156">
        <f>H161+J161</f>
        <v>0</v>
      </c>
      <c r="G161" s="157">
        <f>ROUND(E161*F161,2)</f>
        <v>0</v>
      </c>
      <c r="H161" s="157"/>
      <c r="I161" s="157">
        <f>ROUND(E161*H161,2)</f>
        <v>0</v>
      </c>
      <c r="J161" s="157"/>
      <c r="K161" s="157">
        <f>ROUND(E161*J161,2)</f>
        <v>0</v>
      </c>
      <c r="L161" s="157">
        <v>21</v>
      </c>
      <c r="M161" s="157">
        <f>G161*(1+L161/100)</f>
        <v>0</v>
      </c>
      <c r="N161" s="147">
        <v>0</v>
      </c>
      <c r="O161" s="147">
        <f>ROUND(E161*N161,5)</f>
        <v>0</v>
      </c>
      <c r="P161" s="147">
        <v>2.0500000000000002E-3</v>
      </c>
      <c r="Q161" s="147">
        <f>ROUND(E161*P161,5)</f>
        <v>0.11685</v>
      </c>
      <c r="R161" s="147"/>
      <c r="S161" s="147"/>
      <c r="T161" s="148">
        <v>5.7500000000000002E-2</v>
      </c>
      <c r="U161" s="147">
        <f>ROUND(E161*T161,2)</f>
        <v>3.28</v>
      </c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 t="s">
        <v>100</v>
      </c>
      <c r="AF161" s="139"/>
      <c r="AG161" s="139"/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outlineLevel="1" x14ac:dyDescent="0.2">
      <c r="A162" s="140"/>
      <c r="B162" s="140"/>
      <c r="C162" s="179" t="s">
        <v>277</v>
      </c>
      <c r="D162" s="149"/>
      <c r="E162" s="154">
        <v>57</v>
      </c>
      <c r="F162" s="157"/>
      <c r="G162" s="157"/>
      <c r="H162" s="157"/>
      <c r="I162" s="157"/>
      <c r="J162" s="157"/>
      <c r="K162" s="157"/>
      <c r="L162" s="157"/>
      <c r="M162" s="157"/>
      <c r="N162" s="147"/>
      <c r="O162" s="147"/>
      <c r="P162" s="147"/>
      <c r="Q162" s="147"/>
      <c r="R162" s="147"/>
      <c r="S162" s="147"/>
      <c r="T162" s="148"/>
      <c r="U162" s="147"/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 t="s">
        <v>102</v>
      </c>
      <c r="AF162" s="139">
        <v>0</v>
      </c>
      <c r="AG162" s="139"/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outlineLevel="1" x14ac:dyDescent="0.2">
      <c r="A163" s="140">
        <v>48</v>
      </c>
      <c r="B163" s="140" t="s">
        <v>278</v>
      </c>
      <c r="C163" s="178" t="s">
        <v>279</v>
      </c>
      <c r="D163" s="146" t="s">
        <v>194</v>
      </c>
      <c r="E163" s="153">
        <v>42</v>
      </c>
      <c r="F163" s="156">
        <f>H163+J163</f>
        <v>0</v>
      </c>
      <c r="G163" s="157">
        <f>ROUND(E163*F163,2)</f>
        <v>0</v>
      </c>
      <c r="H163" s="157"/>
      <c r="I163" s="157">
        <f>ROUND(E163*H163,2)</f>
        <v>0</v>
      </c>
      <c r="J163" s="157"/>
      <c r="K163" s="157">
        <f>ROUND(E163*J163,2)</f>
        <v>0</v>
      </c>
      <c r="L163" s="157">
        <v>21</v>
      </c>
      <c r="M163" s="157">
        <f>G163*(1+L163/100)</f>
        <v>0</v>
      </c>
      <c r="N163" s="147">
        <v>0</v>
      </c>
      <c r="O163" s="147">
        <f>ROUND(E163*N163,5)</f>
        <v>0</v>
      </c>
      <c r="P163" s="147">
        <v>9.6000000000000002E-4</v>
      </c>
      <c r="Q163" s="147">
        <f>ROUND(E163*P163,5)</f>
        <v>4.0320000000000002E-2</v>
      </c>
      <c r="R163" s="147"/>
      <c r="S163" s="147"/>
      <c r="T163" s="148">
        <v>7.2450000000000001E-2</v>
      </c>
      <c r="U163" s="147">
        <f>ROUND(E163*T163,2)</f>
        <v>3.04</v>
      </c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 t="s">
        <v>100</v>
      </c>
      <c r="AF163" s="139"/>
      <c r="AG163" s="139"/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outlineLevel="1" x14ac:dyDescent="0.2">
      <c r="A164" s="140"/>
      <c r="B164" s="140"/>
      <c r="C164" s="179" t="s">
        <v>280</v>
      </c>
      <c r="D164" s="149"/>
      <c r="E164" s="154">
        <v>42</v>
      </c>
      <c r="F164" s="157"/>
      <c r="G164" s="157"/>
      <c r="H164" s="157"/>
      <c r="I164" s="157"/>
      <c r="J164" s="157"/>
      <c r="K164" s="157"/>
      <c r="L164" s="157"/>
      <c r="M164" s="157"/>
      <c r="N164" s="147"/>
      <c r="O164" s="147"/>
      <c r="P164" s="147"/>
      <c r="Q164" s="147"/>
      <c r="R164" s="147"/>
      <c r="S164" s="147"/>
      <c r="T164" s="148"/>
      <c r="U164" s="147"/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 t="s">
        <v>102</v>
      </c>
      <c r="AF164" s="139">
        <v>0</v>
      </c>
      <c r="AG164" s="139"/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outlineLevel="1" x14ac:dyDescent="0.2">
      <c r="A165" s="140">
        <v>49</v>
      </c>
      <c r="B165" s="140" t="s">
        <v>281</v>
      </c>
      <c r="C165" s="178" t="s">
        <v>282</v>
      </c>
      <c r="D165" s="146" t="s">
        <v>194</v>
      </c>
      <c r="E165" s="153">
        <v>3</v>
      </c>
      <c r="F165" s="156">
        <f>H165+J165</f>
        <v>0</v>
      </c>
      <c r="G165" s="157">
        <f>ROUND(E165*F165,2)</f>
        <v>0</v>
      </c>
      <c r="H165" s="157"/>
      <c r="I165" s="157">
        <f>ROUND(E165*H165,2)</f>
        <v>0</v>
      </c>
      <c r="J165" s="157"/>
      <c r="K165" s="157">
        <f>ROUND(E165*J165,2)</f>
        <v>0</v>
      </c>
      <c r="L165" s="157">
        <v>21</v>
      </c>
      <c r="M165" s="157">
        <f>G165*(1+L165/100)</f>
        <v>0</v>
      </c>
      <c r="N165" s="147">
        <v>0</v>
      </c>
      <c r="O165" s="147">
        <f>ROUND(E165*N165,5)</f>
        <v>0</v>
      </c>
      <c r="P165" s="147">
        <v>2.0080000000000001E-2</v>
      </c>
      <c r="Q165" s="147">
        <f>ROUND(E165*P165,5)</f>
        <v>6.0240000000000002E-2</v>
      </c>
      <c r="R165" s="147"/>
      <c r="S165" s="147"/>
      <c r="T165" s="148">
        <v>0.115</v>
      </c>
      <c r="U165" s="147">
        <f>ROUND(E165*T165,2)</f>
        <v>0.35</v>
      </c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 t="s">
        <v>100</v>
      </c>
      <c r="AF165" s="139"/>
      <c r="AG165" s="139"/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outlineLevel="1" x14ac:dyDescent="0.2">
      <c r="A166" s="140"/>
      <c r="B166" s="140"/>
      <c r="C166" s="179" t="s">
        <v>198</v>
      </c>
      <c r="D166" s="149"/>
      <c r="E166" s="154">
        <v>3</v>
      </c>
      <c r="F166" s="157"/>
      <c r="G166" s="157"/>
      <c r="H166" s="157"/>
      <c r="I166" s="157"/>
      <c r="J166" s="157"/>
      <c r="K166" s="157"/>
      <c r="L166" s="157"/>
      <c r="M166" s="157"/>
      <c r="N166" s="147"/>
      <c r="O166" s="147"/>
      <c r="P166" s="147"/>
      <c r="Q166" s="147"/>
      <c r="R166" s="147"/>
      <c r="S166" s="147"/>
      <c r="T166" s="148"/>
      <c r="U166" s="147"/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 t="s">
        <v>102</v>
      </c>
      <c r="AF166" s="139">
        <v>0</v>
      </c>
      <c r="AG166" s="139"/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outlineLevel="1" x14ac:dyDescent="0.2">
      <c r="A167" s="140">
        <v>50</v>
      </c>
      <c r="B167" s="140" t="s">
        <v>283</v>
      </c>
      <c r="C167" s="178" t="s">
        <v>284</v>
      </c>
      <c r="D167" s="146" t="s">
        <v>163</v>
      </c>
      <c r="E167" s="153">
        <v>20</v>
      </c>
      <c r="F167" s="156">
        <f>H167+J167</f>
        <v>0</v>
      </c>
      <c r="G167" s="157">
        <f>ROUND(E167*F167,2)</f>
        <v>0</v>
      </c>
      <c r="H167" s="157"/>
      <c r="I167" s="157">
        <f>ROUND(E167*H167,2)</f>
        <v>0</v>
      </c>
      <c r="J167" s="157"/>
      <c r="K167" s="157">
        <f>ROUND(E167*J167,2)</f>
        <v>0</v>
      </c>
      <c r="L167" s="157">
        <v>21</v>
      </c>
      <c r="M167" s="157">
        <f>G167*(1+L167/100)</f>
        <v>0</v>
      </c>
      <c r="N167" s="147">
        <v>0</v>
      </c>
      <c r="O167" s="147">
        <f>ROUND(E167*N167,5)</f>
        <v>0</v>
      </c>
      <c r="P167" s="147">
        <v>1.97E-3</v>
      </c>
      <c r="Q167" s="147">
        <f>ROUND(E167*P167,5)</f>
        <v>3.9399999999999998E-2</v>
      </c>
      <c r="R167" s="147"/>
      <c r="S167" s="147"/>
      <c r="T167" s="148">
        <v>5.7500000000000002E-2</v>
      </c>
      <c r="U167" s="147">
        <f>ROUND(E167*T167,2)</f>
        <v>1.1499999999999999</v>
      </c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 t="s">
        <v>100</v>
      </c>
      <c r="AF167" s="139"/>
      <c r="AG167" s="139"/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outlineLevel="1" x14ac:dyDescent="0.2">
      <c r="A168" s="140"/>
      <c r="B168" s="140"/>
      <c r="C168" s="179" t="s">
        <v>285</v>
      </c>
      <c r="D168" s="149"/>
      <c r="E168" s="154">
        <v>20</v>
      </c>
      <c r="F168" s="157"/>
      <c r="G168" s="157"/>
      <c r="H168" s="157"/>
      <c r="I168" s="157"/>
      <c r="J168" s="157"/>
      <c r="K168" s="157"/>
      <c r="L168" s="157"/>
      <c r="M168" s="157"/>
      <c r="N168" s="147"/>
      <c r="O168" s="147"/>
      <c r="P168" s="147"/>
      <c r="Q168" s="147"/>
      <c r="R168" s="147"/>
      <c r="S168" s="147"/>
      <c r="T168" s="148"/>
      <c r="U168" s="147"/>
      <c r="V168" s="139"/>
      <c r="W168" s="139"/>
      <c r="X168" s="139"/>
      <c r="Y168" s="139"/>
      <c r="Z168" s="139"/>
      <c r="AA168" s="139"/>
      <c r="AB168" s="139"/>
      <c r="AC168" s="139"/>
      <c r="AD168" s="139"/>
      <c r="AE168" s="139" t="s">
        <v>102</v>
      </c>
      <c r="AF168" s="139">
        <v>0</v>
      </c>
      <c r="AG168" s="139"/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 x14ac:dyDescent="0.2">
      <c r="A169" s="140">
        <v>51</v>
      </c>
      <c r="B169" s="140" t="s">
        <v>286</v>
      </c>
      <c r="C169" s="178" t="s">
        <v>287</v>
      </c>
      <c r="D169" s="146" t="s">
        <v>163</v>
      </c>
      <c r="E169" s="153">
        <v>40</v>
      </c>
      <c r="F169" s="156">
        <f>H169+J169</f>
        <v>0</v>
      </c>
      <c r="G169" s="157">
        <f>ROUND(E169*F169,2)</f>
        <v>0</v>
      </c>
      <c r="H169" s="157"/>
      <c r="I169" s="157">
        <f>ROUND(E169*H169,2)</f>
        <v>0</v>
      </c>
      <c r="J169" s="157"/>
      <c r="K169" s="157">
        <f>ROUND(E169*J169,2)</f>
        <v>0</v>
      </c>
      <c r="L169" s="157">
        <v>21</v>
      </c>
      <c r="M169" s="157">
        <f>G169*(1+L169/100)</f>
        <v>0</v>
      </c>
      <c r="N169" s="147">
        <v>5.3200000000000001E-3</v>
      </c>
      <c r="O169" s="147">
        <f>ROUND(E169*N169,5)</f>
        <v>0.21279999999999999</v>
      </c>
      <c r="P169" s="147">
        <v>0</v>
      </c>
      <c r="Q169" s="147">
        <f>ROUND(E169*P169,5)</f>
        <v>0</v>
      </c>
      <c r="R169" s="147"/>
      <c r="S169" s="147"/>
      <c r="T169" s="148">
        <v>0.25128</v>
      </c>
      <c r="U169" s="147">
        <f>ROUND(E169*T169,2)</f>
        <v>10.050000000000001</v>
      </c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 t="s">
        <v>100</v>
      </c>
      <c r="AF169" s="139"/>
      <c r="AG169" s="139"/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outlineLevel="1" x14ac:dyDescent="0.2">
      <c r="A170" s="140"/>
      <c r="B170" s="140"/>
      <c r="C170" s="179" t="s">
        <v>288</v>
      </c>
      <c r="D170" s="149"/>
      <c r="E170" s="154">
        <v>40</v>
      </c>
      <c r="F170" s="157"/>
      <c r="G170" s="157"/>
      <c r="H170" s="157"/>
      <c r="I170" s="157"/>
      <c r="J170" s="157"/>
      <c r="K170" s="157"/>
      <c r="L170" s="157"/>
      <c r="M170" s="157"/>
      <c r="N170" s="147"/>
      <c r="O170" s="147"/>
      <c r="P170" s="147"/>
      <c r="Q170" s="147"/>
      <c r="R170" s="147"/>
      <c r="S170" s="147"/>
      <c r="T170" s="148"/>
      <c r="U170" s="147"/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 t="s">
        <v>102</v>
      </c>
      <c r="AF170" s="139">
        <v>0</v>
      </c>
      <c r="AG170" s="139"/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outlineLevel="1" x14ac:dyDescent="0.2">
      <c r="A171" s="140">
        <v>52</v>
      </c>
      <c r="B171" s="140" t="s">
        <v>289</v>
      </c>
      <c r="C171" s="178" t="s">
        <v>290</v>
      </c>
      <c r="D171" s="146" t="s">
        <v>163</v>
      </c>
      <c r="E171" s="153">
        <v>52</v>
      </c>
      <c r="F171" s="156">
        <f>H171+J171</f>
        <v>0</v>
      </c>
      <c r="G171" s="157">
        <f>ROUND(E171*F171,2)</f>
        <v>0</v>
      </c>
      <c r="H171" s="157"/>
      <c r="I171" s="157">
        <f>ROUND(E171*H171,2)</f>
        <v>0</v>
      </c>
      <c r="J171" s="157"/>
      <c r="K171" s="157">
        <f>ROUND(E171*J171,2)</f>
        <v>0</v>
      </c>
      <c r="L171" s="157">
        <v>21</v>
      </c>
      <c r="M171" s="157">
        <f>G171*(1+L171/100)</f>
        <v>0</v>
      </c>
      <c r="N171" s="147">
        <v>1.8699999999999999E-3</v>
      </c>
      <c r="O171" s="147">
        <f>ROUND(E171*N171,5)</f>
        <v>9.7239999999999993E-2</v>
      </c>
      <c r="P171" s="147">
        <v>0</v>
      </c>
      <c r="Q171" s="147">
        <f>ROUND(E171*P171,5)</f>
        <v>0</v>
      </c>
      <c r="R171" s="147"/>
      <c r="S171" s="147"/>
      <c r="T171" s="148">
        <v>0.22539999999999999</v>
      </c>
      <c r="U171" s="147">
        <f>ROUND(E171*T171,2)</f>
        <v>11.72</v>
      </c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 t="s">
        <v>100</v>
      </c>
      <c r="AF171" s="139"/>
      <c r="AG171" s="139"/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outlineLevel="1" x14ac:dyDescent="0.2">
      <c r="A172" s="140"/>
      <c r="B172" s="140"/>
      <c r="C172" s="179" t="s">
        <v>291</v>
      </c>
      <c r="D172" s="149"/>
      <c r="E172" s="154">
        <v>52</v>
      </c>
      <c r="F172" s="157"/>
      <c r="G172" s="157"/>
      <c r="H172" s="157"/>
      <c r="I172" s="157"/>
      <c r="J172" s="157"/>
      <c r="K172" s="157"/>
      <c r="L172" s="157"/>
      <c r="M172" s="157"/>
      <c r="N172" s="147"/>
      <c r="O172" s="147"/>
      <c r="P172" s="147"/>
      <c r="Q172" s="147"/>
      <c r="R172" s="147"/>
      <c r="S172" s="147"/>
      <c r="T172" s="148"/>
      <c r="U172" s="147"/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 t="s">
        <v>102</v>
      </c>
      <c r="AF172" s="139">
        <v>0</v>
      </c>
      <c r="AG172" s="139"/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outlineLevel="1" x14ac:dyDescent="0.2">
      <c r="A173" s="140">
        <v>53</v>
      </c>
      <c r="B173" s="140" t="s">
        <v>292</v>
      </c>
      <c r="C173" s="178" t="s">
        <v>293</v>
      </c>
      <c r="D173" s="146" t="s">
        <v>163</v>
      </c>
      <c r="E173" s="153">
        <v>5</v>
      </c>
      <c r="F173" s="156">
        <f>H173+J173</f>
        <v>0</v>
      </c>
      <c r="G173" s="157">
        <f>ROUND(E173*F173,2)</f>
        <v>0</v>
      </c>
      <c r="H173" s="157"/>
      <c r="I173" s="157">
        <f>ROUND(E173*H173,2)</f>
        <v>0</v>
      </c>
      <c r="J173" s="157"/>
      <c r="K173" s="157">
        <f>ROUND(E173*J173,2)</f>
        <v>0</v>
      </c>
      <c r="L173" s="157">
        <v>21</v>
      </c>
      <c r="M173" s="157">
        <f>G173*(1+L173/100)</f>
        <v>0</v>
      </c>
      <c r="N173" s="147">
        <v>2.2399999999999998E-3</v>
      </c>
      <c r="O173" s="147">
        <f>ROUND(E173*N173,5)</f>
        <v>1.12E-2</v>
      </c>
      <c r="P173" s="147">
        <v>0</v>
      </c>
      <c r="Q173" s="147">
        <f>ROUND(E173*P173,5)</f>
        <v>0</v>
      </c>
      <c r="R173" s="147"/>
      <c r="S173" s="147"/>
      <c r="T173" s="148">
        <v>0.24898000000000001</v>
      </c>
      <c r="U173" s="147">
        <f>ROUND(E173*T173,2)</f>
        <v>1.24</v>
      </c>
      <c r="V173" s="139"/>
      <c r="W173" s="139"/>
      <c r="X173" s="139"/>
      <c r="Y173" s="139"/>
      <c r="Z173" s="139"/>
      <c r="AA173" s="139"/>
      <c r="AB173" s="139"/>
      <c r="AC173" s="139"/>
      <c r="AD173" s="139"/>
      <c r="AE173" s="139" t="s">
        <v>100</v>
      </c>
      <c r="AF173" s="139"/>
      <c r="AG173" s="139"/>
      <c r="AH173" s="139"/>
      <c r="AI173" s="139"/>
      <c r="AJ173" s="139"/>
      <c r="AK173" s="139"/>
      <c r="AL173" s="139"/>
      <c r="AM173" s="139"/>
      <c r="AN173" s="139"/>
      <c r="AO173" s="139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39"/>
      <c r="BA173" s="139"/>
      <c r="BB173" s="139"/>
      <c r="BC173" s="139"/>
      <c r="BD173" s="139"/>
      <c r="BE173" s="139"/>
      <c r="BF173" s="139"/>
      <c r="BG173" s="139"/>
      <c r="BH173" s="139"/>
    </row>
    <row r="174" spans="1:60" outlineLevel="1" x14ac:dyDescent="0.2">
      <c r="A174" s="140"/>
      <c r="B174" s="140"/>
      <c r="C174" s="179" t="s">
        <v>294</v>
      </c>
      <c r="D174" s="149"/>
      <c r="E174" s="154">
        <v>5</v>
      </c>
      <c r="F174" s="157"/>
      <c r="G174" s="157"/>
      <c r="H174" s="157"/>
      <c r="I174" s="157"/>
      <c r="J174" s="157"/>
      <c r="K174" s="157"/>
      <c r="L174" s="157"/>
      <c r="M174" s="157"/>
      <c r="N174" s="147"/>
      <c r="O174" s="147"/>
      <c r="P174" s="147"/>
      <c r="Q174" s="147"/>
      <c r="R174" s="147"/>
      <c r="S174" s="147"/>
      <c r="T174" s="148"/>
      <c r="U174" s="147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 t="s">
        <v>102</v>
      </c>
      <c r="AF174" s="139">
        <v>0</v>
      </c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outlineLevel="1" x14ac:dyDescent="0.2">
      <c r="A175" s="140">
        <v>54</v>
      </c>
      <c r="B175" s="140" t="s">
        <v>295</v>
      </c>
      <c r="C175" s="178" t="s">
        <v>296</v>
      </c>
      <c r="D175" s="146" t="s">
        <v>163</v>
      </c>
      <c r="E175" s="153">
        <v>40</v>
      </c>
      <c r="F175" s="156">
        <f>H175+J175</f>
        <v>0</v>
      </c>
      <c r="G175" s="157">
        <f>ROUND(E175*F175,2)</f>
        <v>0</v>
      </c>
      <c r="H175" s="157"/>
      <c r="I175" s="157">
        <f>ROUND(E175*H175,2)</f>
        <v>0</v>
      </c>
      <c r="J175" s="157"/>
      <c r="K175" s="157">
        <f>ROUND(E175*J175,2)</f>
        <v>0</v>
      </c>
      <c r="L175" s="157">
        <v>21</v>
      </c>
      <c r="M175" s="157">
        <f>G175*(1+L175/100)</f>
        <v>0</v>
      </c>
      <c r="N175" s="147">
        <v>5.5399999999999998E-3</v>
      </c>
      <c r="O175" s="147">
        <f>ROUND(E175*N175,5)</f>
        <v>0.22159999999999999</v>
      </c>
      <c r="P175" s="147">
        <v>0</v>
      </c>
      <c r="Q175" s="147">
        <f>ROUND(E175*P175,5)</f>
        <v>0</v>
      </c>
      <c r="R175" s="147"/>
      <c r="S175" s="147"/>
      <c r="T175" s="148">
        <v>0.67159999999999997</v>
      </c>
      <c r="U175" s="147">
        <f>ROUND(E175*T175,2)</f>
        <v>26.86</v>
      </c>
      <c r="V175" s="139"/>
      <c r="W175" s="139"/>
      <c r="X175" s="139"/>
      <c r="Y175" s="139"/>
      <c r="Z175" s="139"/>
      <c r="AA175" s="139"/>
      <c r="AB175" s="139"/>
      <c r="AC175" s="139"/>
      <c r="AD175" s="139"/>
      <c r="AE175" s="139" t="s">
        <v>100</v>
      </c>
      <c r="AF175" s="139"/>
      <c r="AG175" s="139"/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outlineLevel="1" x14ac:dyDescent="0.2">
      <c r="A176" s="140"/>
      <c r="B176" s="140"/>
      <c r="C176" s="179" t="s">
        <v>288</v>
      </c>
      <c r="D176" s="149"/>
      <c r="E176" s="154">
        <v>40</v>
      </c>
      <c r="F176" s="157"/>
      <c r="G176" s="157"/>
      <c r="H176" s="157"/>
      <c r="I176" s="157"/>
      <c r="J176" s="157"/>
      <c r="K176" s="157"/>
      <c r="L176" s="157"/>
      <c r="M176" s="157"/>
      <c r="N176" s="147"/>
      <c r="O176" s="147"/>
      <c r="P176" s="147"/>
      <c r="Q176" s="147"/>
      <c r="R176" s="147"/>
      <c r="S176" s="147"/>
      <c r="T176" s="148"/>
      <c r="U176" s="147"/>
      <c r="V176" s="139"/>
      <c r="W176" s="139"/>
      <c r="X176" s="139"/>
      <c r="Y176" s="139"/>
      <c r="Z176" s="139"/>
      <c r="AA176" s="139"/>
      <c r="AB176" s="139"/>
      <c r="AC176" s="139"/>
      <c r="AD176" s="139"/>
      <c r="AE176" s="139" t="s">
        <v>102</v>
      </c>
      <c r="AF176" s="139">
        <v>0</v>
      </c>
      <c r="AG176" s="139"/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outlineLevel="1" x14ac:dyDescent="0.2">
      <c r="A177" s="140">
        <v>55</v>
      </c>
      <c r="B177" s="140" t="s">
        <v>297</v>
      </c>
      <c r="C177" s="178" t="s">
        <v>298</v>
      </c>
      <c r="D177" s="146" t="s">
        <v>194</v>
      </c>
      <c r="E177" s="153">
        <v>3</v>
      </c>
      <c r="F177" s="156">
        <f>H177+J177</f>
        <v>0</v>
      </c>
      <c r="G177" s="157">
        <f>ROUND(E177*F177,2)</f>
        <v>0</v>
      </c>
      <c r="H177" s="157"/>
      <c r="I177" s="157">
        <f>ROUND(E177*H177,2)</f>
        <v>0</v>
      </c>
      <c r="J177" s="157"/>
      <c r="K177" s="157">
        <f>ROUND(E177*J177,2)</f>
        <v>0</v>
      </c>
      <c r="L177" s="157">
        <v>21</v>
      </c>
      <c r="M177" s="157">
        <f>G177*(1+L177/100)</f>
        <v>0</v>
      </c>
      <c r="N177" s="147">
        <v>1.8579999999999999E-2</v>
      </c>
      <c r="O177" s="147">
        <f>ROUND(E177*N177,5)</f>
        <v>5.5739999999999998E-2</v>
      </c>
      <c r="P177" s="147">
        <v>0</v>
      </c>
      <c r="Q177" s="147">
        <f>ROUND(E177*P177,5)</f>
        <v>0</v>
      </c>
      <c r="R177" s="147"/>
      <c r="S177" s="147"/>
      <c r="T177" s="148">
        <v>3.4350499999999999</v>
      </c>
      <c r="U177" s="147">
        <f>ROUND(E177*T177,2)</f>
        <v>10.31</v>
      </c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 t="s">
        <v>100</v>
      </c>
      <c r="AF177" s="139"/>
      <c r="AG177" s="139"/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outlineLevel="1" x14ac:dyDescent="0.2">
      <c r="A178" s="140"/>
      <c r="B178" s="140"/>
      <c r="C178" s="179" t="s">
        <v>198</v>
      </c>
      <c r="D178" s="149"/>
      <c r="E178" s="154">
        <v>3</v>
      </c>
      <c r="F178" s="157"/>
      <c r="G178" s="157"/>
      <c r="H178" s="157"/>
      <c r="I178" s="157"/>
      <c r="J178" s="157"/>
      <c r="K178" s="157"/>
      <c r="L178" s="157"/>
      <c r="M178" s="157"/>
      <c r="N178" s="147"/>
      <c r="O178" s="147"/>
      <c r="P178" s="147"/>
      <c r="Q178" s="147"/>
      <c r="R178" s="147"/>
      <c r="S178" s="147"/>
      <c r="T178" s="148"/>
      <c r="U178" s="147"/>
      <c r="V178" s="139"/>
      <c r="W178" s="139"/>
      <c r="X178" s="139"/>
      <c r="Y178" s="139"/>
      <c r="Z178" s="139"/>
      <c r="AA178" s="139"/>
      <c r="AB178" s="139"/>
      <c r="AC178" s="139"/>
      <c r="AD178" s="139"/>
      <c r="AE178" s="139" t="s">
        <v>102</v>
      </c>
      <c r="AF178" s="139">
        <v>0</v>
      </c>
      <c r="AG178" s="139"/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outlineLevel="1" x14ac:dyDescent="0.2">
      <c r="A179" s="140">
        <v>56</v>
      </c>
      <c r="B179" s="140" t="s">
        <v>299</v>
      </c>
      <c r="C179" s="178" t="s">
        <v>300</v>
      </c>
      <c r="D179" s="146" t="s">
        <v>0</v>
      </c>
      <c r="E179" s="153">
        <v>2.4500000000000002</v>
      </c>
      <c r="F179" s="156">
        <f>H179+J179</f>
        <v>0</v>
      </c>
      <c r="G179" s="157">
        <f>ROUND(E179*F179,2)</f>
        <v>0</v>
      </c>
      <c r="H179" s="157"/>
      <c r="I179" s="157">
        <f>ROUND(E179*H179,2)</f>
        <v>0</v>
      </c>
      <c r="J179" s="157"/>
      <c r="K179" s="157">
        <f>ROUND(E179*J179,2)</f>
        <v>0</v>
      </c>
      <c r="L179" s="157">
        <v>21</v>
      </c>
      <c r="M179" s="157">
        <f>G179*(1+L179/100)</f>
        <v>0</v>
      </c>
      <c r="N179" s="147">
        <v>0</v>
      </c>
      <c r="O179" s="147">
        <f>ROUND(E179*N179,5)</f>
        <v>0</v>
      </c>
      <c r="P179" s="147">
        <v>0</v>
      </c>
      <c r="Q179" s="147">
        <f>ROUND(E179*P179,5)</f>
        <v>0</v>
      </c>
      <c r="R179" s="147"/>
      <c r="S179" s="147"/>
      <c r="T179" s="148">
        <v>0</v>
      </c>
      <c r="U179" s="147">
        <f>ROUND(E179*T179,2)</f>
        <v>0</v>
      </c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 t="s">
        <v>100</v>
      </c>
      <c r="AF179" s="139"/>
      <c r="AG179" s="139"/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x14ac:dyDescent="0.2">
      <c r="A180" s="141" t="s">
        <v>95</v>
      </c>
      <c r="B180" s="141" t="s">
        <v>64</v>
      </c>
      <c r="C180" s="180" t="s">
        <v>65</v>
      </c>
      <c r="D180" s="150"/>
      <c r="E180" s="155"/>
      <c r="F180" s="158"/>
      <c r="G180" s="158">
        <f>SUMIF(AE181:AE191,"&lt;&gt;NOR",G181:G191)</f>
        <v>0</v>
      </c>
      <c r="H180" s="158"/>
      <c r="I180" s="158">
        <f>SUM(I181:I191)</f>
        <v>0</v>
      </c>
      <c r="J180" s="158"/>
      <c r="K180" s="158">
        <f>SUM(K181:K191)</f>
        <v>0</v>
      </c>
      <c r="L180" s="158"/>
      <c r="M180" s="158">
        <f>SUM(M181:M191)</f>
        <v>0</v>
      </c>
      <c r="N180" s="151"/>
      <c r="O180" s="151">
        <f>SUM(O181:O191)</f>
        <v>8.8275000000000006</v>
      </c>
      <c r="P180" s="151"/>
      <c r="Q180" s="151">
        <f>SUM(Q181:Q191)</f>
        <v>0</v>
      </c>
      <c r="R180" s="151"/>
      <c r="S180" s="151"/>
      <c r="T180" s="152"/>
      <c r="U180" s="151">
        <f>SUM(U181:U191)</f>
        <v>294.17000000000007</v>
      </c>
      <c r="AE180" t="s">
        <v>96</v>
      </c>
    </row>
    <row r="181" spans="1:60" ht="22.5" outlineLevel="1" x14ac:dyDescent="0.2">
      <c r="A181" s="140">
        <v>57</v>
      </c>
      <c r="B181" s="140" t="s">
        <v>301</v>
      </c>
      <c r="C181" s="178" t="s">
        <v>333</v>
      </c>
      <c r="D181" s="146" t="s">
        <v>99</v>
      </c>
      <c r="E181" s="153">
        <v>450</v>
      </c>
      <c r="F181" s="156">
        <f>H181+J181</f>
        <v>0</v>
      </c>
      <c r="G181" s="157">
        <f>ROUND(E181*F181,2)</f>
        <v>0</v>
      </c>
      <c r="H181" s="157"/>
      <c r="I181" s="157">
        <f>ROUND(E181*H181,2)</f>
        <v>0</v>
      </c>
      <c r="J181" s="157"/>
      <c r="K181" s="157">
        <f>ROUND(E181*J181,2)</f>
        <v>0</v>
      </c>
      <c r="L181" s="157">
        <v>21</v>
      </c>
      <c r="M181" s="157">
        <f>G181*(1+L181/100)</f>
        <v>0</v>
      </c>
      <c r="N181" s="147">
        <v>1.899E-2</v>
      </c>
      <c r="O181" s="147">
        <f>ROUND(E181*N181,5)</f>
        <v>8.5455000000000005</v>
      </c>
      <c r="P181" s="147">
        <v>0</v>
      </c>
      <c r="Q181" s="147">
        <f>ROUND(E181*P181,5)</f>
        <v>0</v>
      </c>
      <c r="R181" s="147"/>
      <c r="S181" s="147"/>
      <c r="T181" s="148">
        <v>0.53</v>
      </c>
      <c r="U181" s="147">
        <f>ROUND(E181*T181,2)</f>
        <v>238.5</v>
      </c>
      <c r="V181" s="139"/>
      <c r="W181" s="139"/>
      <c r="X181" s="139"/>
      <c r="Y181" s="139"/>
      <c r="Z181" s="139"/>
      <c r="AA181" s="139"/>
      <c r="AB181" s="139"/>
      <c r="AC181" s="139"/>
      <c r="AD181" s="139"/>
      <c r="AE181" s="139" t="s">
        <v>100</v>
      </c>
      <c r="AF181" s="139"/>
      <c r="AG181" s="139"/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outlineLevel="1" x14ac:dyDescent="0.2">
      <c r="A182" s="140"/>
      <c r="B182" s="140"/>
      <c r="C182" s="179" t="s">
        <v>160</v>
      </c>
      <c r="D182" s="149"/>
      <c r="E182" s="154">
        <v>450</v>
      </c>
      <c r="F182" s="157"/>
      <c r="G182" s="157"/>
      <c r="H182" s="157"/>
      <c r="I182" s="157"/>
      <c r="J182" s="157"/>
      <c r="K182" s="157"/>
      <c r="L182" s="157"/>
      <c r="M182" s="157"/>
      <c r="N182" s="147"/>
      <c r="O182" s="147"/>
      <c r="P182" s="147"/>
      <c r="Q182" s="147"/>
      <c r="R182" s="147"/>
      <c r="S182" s="147"/>
      <c r="T182" s="148"/>
      <c r="U182" s="147"/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 t="s">
        <v>102</v>
      </c>
      <c r="AF182" s="139">
        <v>0</v>
      </c>
      <c r="AG182" s="139"/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outlineLevel="1" x14ac:dyDescent="0.2">
      <c r="A183" s="140">
        <v>58</v>
      </c>
      <c r="B183" s="140" t="s">
        <v>302</v>
      </c>
      <c r="C183" s="178" t="s">
        <v>334</v>
      </c>
      <c r="D183" s="146" t="s">
        <v>99</v>
      </c>
      <c r="E183" s="153">
        <v>450</v>
      </c>
      <c r="F183" s="156">
        <f>H183+J183</f>
        <v>0</v>
      </c>
      <c r="G183" s="157">
        <f>ROUND(E183*F183,2)</f>
        <v>0</v>
      </c>
      <c r="H183" s="157"/>
      <c r="I183" s="157">
        <f>ROUND(E183*H183,2)</f>
        <v>0</v>
      </c>
      <c r="J183" s="157"/>
      <c r="K183" s="157">
        <f>ROUND(E183*J183,2)</f>
        <v>0</v>
      </c>
      <c r="L183" s="157">
        <v>21</v>
      </c>
      <c r="M183" s="157">
        <f>G183*(1+L183/100)</f>
        <v>0</v>
      </c>
      <c r="N183" s="147">
        <v>0</v>
      </c>
      <c r="O183" s="147">
        <f>ROUND(E183*N183,5)</f>
        <v>0</v>
      </c>
      <c r="P183" s="147">
        <v>0</v>
      </c>
      <c r="Q183" s="147">
        <f>ROUND(E183*P183,5)</f>
        <v>0</v>
      </c>
      <c r="R183" s="147"/>
      <c r="S183" s="147"/>
      <c r="T183" s="148">
        <v>4.3999999999999997E-2</v>
      </c>
      <c r="U183" s="147">
        <f>ROUND(E183*T183,2)</f>
        <v>19.8</v>
      </c>
      <c r="V183" s="139"/>
      <c r="W183" s="139"/>
      <c r="X183" s="139"/>
      <c r="Y183" s="139"/>
      <c r="Z183" s="139"/>
      <c r="AA183" s="139"/>
      <c r="AB183" s="139"/>
      <c r="AC183" s="139"/>
      <c r="AD183" s="139"/>
      <c r="AE183" s="139" t="s">
        <v>100</v>
      </c>
      <c r="AF183" s="139"/>
      <c r="AG183" s="139"/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outlineLevel="1" x14ac:dyDescent="0.2">
      <c r="A184" s="140">
        <v>59</v>
      </c>
      <c r="B184" s="140" t="s">
        <v>303</v>
      </c>
      <c r="C184" s="178" t="s">
        <v>335</v>
      </c>
      <c r="D184" s="146" t="s">
        <v>163</v>
      </c>
      <c r="E184" s="153">
        <v>92</v>
      </c>
      <c r="F184" s="156">
        <f>H184+J184</f>
        <v>0</v>
      </c>
      <c r="G184" s="157">
        <f>ROUND(E184*F184,2)</f>
        <v>0</v>
      </c>
      <c r="H184" s="157"/>
      <c r="I184" s="157">
        <f>ROUND(E184*H184,2)</f>
        <v>0</v>
      </c>
      <c r="J184" s="157"/>
      <c r="K184" s="157">
        <f>ROUND(E184*J184,2)</f>
        <v>0</v>
      </c>
      <c r="L184" s="157">
        <v>21</v>
      </c>
      <c r="M184" s="157">
        <f>G184*(1+L184/100)</f>
        <v>0</v>
      </c>
      <c r="N184" s="147">
        <v>0</v>
      </c>
      <c r="O184" s="147">
        <f>ROUND(E184*N184,5)</f>
        <v>0</v>
      </c>
      <c r="P184" s="147">
        <v>0</v>
      </c>
      <c r="Q184" s="147">
        <f>ROUND(E184*P184,5)</f>
        <v>0</v>
      </c>
      <c r="R184" s="147"/>
      <c r="S184" s="147"/>
      <c r="T184" s="148">
        <v>0.16</v>
      </c>
      <c r="U184" s="147">
        <f>ROUND(E184*T184,2)</f>
        <v>14.72</v>
      </c>
      <c r="V184" s="139"/>
      <c r="W184" s="139"/>
      <c r="X184" s="139"/>
      <c r="Y184" s="139"/>
      <c r="Z184" s="139"/>
      <c r="AA184" s="139"/>
      <c r="AB184" s="139"/>
      <c r="AC184" s="139"/>
      <c r="AD184" s="139"/>
      <c r="AE184" s="139" t="s">
        <v>100</v>
      </c>
      <c r="AF184" s="139"/>
      <c r="AG184" s="139"/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outlineLevel="1" x14ac:dyDescent="0.2">
      <c r="A185" s="140"/>
      <c r="B185" s="140"/>
      <c r="C185" s="179" t="s">
        <v>304</v>
      </c>
      <c r="D185" s="149"/>
      <c r="E185" s="154">
        <v>52</v>
      </c>
      <c r="F185" s="157"/>
      <c r="G185" s="157"/>
      <c r="H185" s="157"/>
      <c r="I185" s="157"/>
      <c r="J185" s="157"/>
      <c r="K185" s="157"/>
      <c r="L185" s="157"/>
      <c r="M185" s="157"/>
      <c r="N185" s="147"/>
      <c r="O185" s="147"/>
      <c r="P185" s="147"/>
      <c r="Q185" s="147"/>
      <c r="R185" s="147"/>
      <c r="S185" s="147"/>
      <c r="T185" s="148"/>
      <c r="U185" s="147"/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 t="s">
        <v>102</v>
      </c>
      <c r="AF185" s="139">
        <v>0</v>
      </c>
      <c r="AG185" s="139"/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outlineLevel="1" x14ac:dyDescent="0.2">
      <c r="A186" s="140"/>
      <c r="B186" s="140"/>
      <c r="C186" s="179" t="s">
        <v>305</v>
      </c>
      <c r="D186" s="149"/>
      <c r="E186" s="154">
        <v>40</v>
      </c>
      <c r="F186" s="157"/>
      <c r="G186" s="157"/>
      <c r="H186" s="157"/>
      <c r="I186" s="157"/>
      <c r="J186" s="157"/>
      <c r="K186" s="157"/>
      <c r="L186" s="157"/>
      <c r="M186" s="157"/>
      <c r="N186" s="147"/>
      <c r="O186" s="147"/>
      <c r="P186" s="147"/>
      <c r="Q186" s="147"/>
      <c r="R186" s="147"/>
      <c r="S186" s="147"/>
      <c r="T186" s="148"/>
      <c r="U186" s="147"/>
      <c r="V186" s="139"/>
      <c r="W186" s="139"/>
      <c r="X186" s="139"/>
      <c r="Y186" s="139"/>
      <c r="Z186" s="139"/>
      <c r="AA186" s="139"/>
      <c r="AB186" s="139"/>
      <c r="AC186" s="139"/>
      <c r="AD186" s="139"/>
      <c r="AE186" s="139" t="s">
        <v>102</v>
      </c>
      <c r="AF186" s="139">
        <v>0</v>
      </c>
      <c r="AG186" s="139"/>
      <c r="AH186" s="139"/>
      <c r="AI186" s="139"/>
      <c r="AJ186" s="139"/>
      <c r="AK186" s="139"/>
      <c r="AL186" s="139"/>
      <c r="AM186" s="139"/>
      <c r="AN186" s="139"/>
      <c r="AO186" s="139"/>
      <c r="AP186" s="139"/>
      <c r="AQ186" s="139"/>
      <c r="AR186" s="139"/>
      <c r="AS186" s="139"/>
      <c r="AT186" s="139"/>
      <c r="AU186" s="139"/>
      <c r="AV186" s="139"/>
      <c r="AW186" s="139"/>
      <c r="AX186" s="139"/>
      <c r="AY186" s="139"/>
      <c r="AZ186" s="139"/>
      <c r="BA186" s="139"/>
      <c r="BB186" s="139"/>
      <c r="BC186" s="139"/>
      <c r="BD186" s="139"/>
      <c r="BE186" s="139"/>
      <c r="BF186" s="139"/>
      <c r="BG186" s="139"/>
      <c r="BH186" s="139"/>
    </row>
    <row r="187" spans="1:60" outlineLevel="1" x14ac:dyDescent="0.2">
      <c r="A187" s="140">
        <v>60</v>
      </c>
      <c r="B187" s="140" t="s">
        <v>306</v>
      </c>
      <c r="C187" s="178" t="s">
        <v>336</v>
      </c>
      <c r="D187" s="146" t="s">
        <v>163</v>
      </c>
      <c r="E187" s="153">
        <v>40</v>
      </c>
      <c r="F187" s="156">
        <f>H187+J187</f>
        <v>0</v>
      </c>
      <c r="G187" s="157">
        <f>ROUND(E187*F187,2)</f>
        <v>0</v>
      </c>
      <c r="H187" s="157"/>
      <c r="I187" s="157">
        <f>ROUND(E187*H187,2)</f>
        <v>0</v>
      </c>
      <c r="J187" s="157"/>
      <c r="K187" s="157">
        <f>ROUND(E187*J187,2)</f>
        <v>0</v>
      </c>
      <c r="L187" s="157">
        <v>21</v>
      </c>
      <c r="M187" s="157">
        <f>G187*(1+L187/100)</f>
        <v>0</v>
      </c>
      <c r="N187" s="147">
        <v>5.2700000000000004E-3</v>
      </c>
      <c r="O187" s="147">
        <f>ROUND(E187*N187,5)</f>
        <v>0.21079999999999999</v>
      </c>
      <c r="P187" s="147">
        <v>0</v>
      </c>
      <c r="Q187" s="147">
        <f>ROUND(E187*P187,5)</f>
        <v>0</v>
      </c>
      <c r="R187" s="147"/>
      <c r="S187" s="147"/>
      <c r="T187" s="148">
        <v>0.32</v>
      </c>
      <c r="U187" s="147">
        <f>ROUND(E187*T187,2)</f>
        <v>12.8</v>
      </c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 t="s">
        <v>100</v>
      </c>
      <c r="AF187" s="139"/>
      <c r="AG187" s="139"/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outlineLevel="1" x14ac:dyDescent="0.2">
      <c r="A188" s="140"/>
      <c r="B188" s="140"/>
      <c r="C188" s="179" t="s">
        <v>288</v>
      </c>
      <c r="D188" s="149"/>
      <c r="E188" s="154">
        <v>40</v>
      </c>
      <c r="F188" s="157"/>
      <c r="G188" s="157"/>
      <c r="H188" s="157"/>
      <c r="I188" s="157"/>
      <c r="J188" s="157"/>
      <c r="K188" s="157"/>
      <c r="L188" s="157"/>
      <c r="M188" s="157"/>
      <c r="N188" s="147"/>
      <c r="O188" s="147"/>
      <c r="P188" s="147"/>
      <c r="Q188" s="147"/>
      <c r="R188" s="147"/>
      <c r="S188" s="147"/>
      <c r="T188" s="148"/>
      <c r="U188" s="147"/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 t="s">
        <v>102</v>
      </c>
      <c r="AF188" s="139">
        <v>0</v>
      </c>
      <c r="AG188" s="139"/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ht="22.5" outlineLevel="1" x14ac:dyDescent="0.2">
      <c r="A189" s="140">
        <v>61</v>
      </c>
      <c r="B189" s="140" t="s">
        <v>307</v>
      </c>
      <c r="C189" s="178" t="s">
        <v>337</v>
      </c>
      <c r="D189" s="146" t="s">
        <v>163</v>
      </c>
      <c r="E189" s="153">
        <v>20</v>
      </c>
      <c r="F189" s="156">
        <f>H189+J189</f>
        <v>0</v>
      </c>
      <c r="G189" s="157">
        <f>ROUND(E189*F189,2)</f>
        <v>0</v>
      </c>
      <c r="H189" s="157"/>
      <c r="I189" s="157">
        <f>ROUND(E189*H189,2)</f>
        <v>0</v>
      </c>
      <c r="J189" s="157"/>
      <c r="K189" s="157">
        <f>ROUND(E189*J189,2)</f>
        <v>0</v>
      </c>
      <c r="L189" s="157">
        <v>21</v>
      </c>
      <c r="M189" s="157">
        <f>G189*(1+L189/100)</f>
        <v>0</v>
      </c>
      <c r="N189" s="147">
        <v>3.5599999999999998E-3</v>
      </c>
      <c r="O189" s="147">
        <f>ROUND(E189*N189,5)</f>
        <v>7.1199999999999999E-2</v>
      </c>
      <c r="P189" s="147">
        <v>0</v>
      </c>
      <c r="Q189" s="147">
        <f>ROUND(E189*P189,5)</f>
        <v>0</v>
      </c>
      <c r="R189" s="147"/>
      <c r="S189" s="147"/>
      <c r="T189" s="148">
        <v>0.4</v>
      </c>
      <c r="U189" s="147">
        <f>ROUND(E189*T189,2)</f>
        <v>8</v>
      </c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 t="s">
        <v>100</v>
      </c>
      <c r="AF189" s="139"/>
      <c r="AG189" s="139"/>
      <c r="AH189" s="139"/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</row>
    <row r="190" spans="1:60" outlineLevel="1" x14ac:dyDescent="0.2">
      <c r="A190" s="140"/>
      <c r="B190" s="140"/>
      <c r="C190" s="179" t="s">
        <v>285</v>
      </c>
      <c r="D190" s="149"/>
      <c r="E190" s="154">
        <v>20</v>
      </c>
      <c r="F190" s="157"/>
      <c r="G190" s="157"/>
      <c r="H190" s="157"/>
      <c r="I190" s="157"/>
      <c r="J190" s="157"/>
      <c r="K190" s="157"/>
      <c r="L190" s="157"/>
      <c r="M190" s="157"/>
      <c r="N190" s="147"/>
      <c r="O190" s="147"/>
      <c r="P190" s="147"/>
      <c r="Q190" s="147"/>
      <c r="R190" s="147"/>
      <c r="S190" s="147"/>
      <c r="T190" s="148"/>
      <c r="U190" s="147"/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 t="s">
        <v>102</v>
      </c>
      <c r="AF190" s="139">
        <v>0</v>
      </c>
      <c r="AG190" s="139"/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outlineLevel="1" x14ac:dyDescent="0.2">
      <c r="A191" s="140">
        <v>62</v>
      </c>
      <c r="B191" s="140" t="s">
        <v>308</v>
      </c>
      <c r="C191" s="178" t="s">
        <v>309</v>
      </c>
      <c r="D191" s="146" t="s">
        <v>0</v>
      </c>
      <c r="E191" s="153">
        <v>13.3</v>
      </c>
      <c r="F191" s="156">
        <f>H191+J191</f>
        <v>0</v>
      </c>
      <c r="G191" s="157">
        <f>ROUND(E191*F191,2)</f>
        <v>0</v>
      </c>
      <c r="H191" s="157"/>
      <c r="I191" s="157">
        <f>ROUND(E191*H191,2)</f>
        <v>0</v>
      </c>
      <c r="J191" s="157"/>
      <c r="K191" s="157">
        <f>ROUND(E191*J191,2)</f>
        <v>0</v>
      </c>
      <c r="L191" s="157">
        <v>21</v>
      </c>
      <c r="M191" s="157">
        <f>G191*(1+L191/100)</f>
        <v>0</v>
      </c>
      <c r="N191" s="147">
        <v>0</v>
      </c>
      <c r="O191" s="147">
        <f>ROUND(E191*N191,5)</f>
        <v>0</v>
      </c>
      <c r="P191" s="147">
        <v>0</v>
      </c>
      <c r="Q191" s="147">
        <f>ROUND(E191*P191,5)</f>
        <v>0</v>
      </c>
      <c r="R191" s="147"/>
      <c r="S191" s="147"/>
      <c r="T191" s="148">
        <v>2.5999999999999999E-2</v>
      </c>
      <c r="U191" s="147">
        <f>ROUND(E191*T191,2)</f>
        <v>0.35</v>
      </c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 t="s">
        <v>100</v>
      </c>
      <c r="AF191" s="139"/>
      <c r="AG191" s="139"/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x14ac:dyDescent="0.2">
      <c r="A192" s="141" t="s">
        <v>95</v>
      </c>
      <c r="B192" s="141" t="s">
        <v>66</v>
      </c>
      <c r="C192" s="180" t="s">
        <v>67</v>
      </c>
      <c r="D192" s="150"/>
      <c r="E192" s="155"/>
      <c r="F192" s="158"/>
      <c r="G192" s="158">
        <f>SUMIF(AE193:AE208,"&lt;&gt;NOR",G193:G208)</f>
        <v>0</v>
      </c>
      <c r="H192" s="158"/>
      <c r="I192" s="158">
        <f>SUM(I193:I208)</f>
        <v>0</v>
      </c>
      <c r="J192" s="158"/>
      <c r="K192" s="158">
        <f>SUM(K193:K208)</f>
        <v>0</v>
      </c>
      <c r="L192" s="158"/>
      <c r="M192" s="158">
        <f>SUM(M193:M208)</f>
        <v>0</v>
      </c>
      <c r="N192" s="151"/>
      <c r="O192" s="151">
        <f>SUM(O193:O208)</f>
        <v>0.15426000000000001</v>
      </c>
      <c r="P192" s="151"/>
      <c r="Q192" s="151">
        <f>SUM(Q193:Q208)</f>
        <v>0</v>
      </c>
      <c r="R192" s="151"/>
      <c r="S192" s="151"/>
      <c r="T192" s="152"/>
      <c r="U192" s="151">
        <f>SUM(U193:U208)</f>
        <v>154.26</v>
      </c>
      <c r="AE192" t="s">
        <v>96</v>
      </c>
    </row>
    <row r="193" spans="1:60" outlineLevel="1" x14ac:dyDescent="0.2">
      <c r="A193" s="140">
        <v>63</v>
      </c>
      <c r="B193" s="140" t="s">
        <v>310</v>
      </c>
      <c r="C193" s="178" t="s">
        <v>311</v>
      </c>
      <c r="D193" s="146" t="s">
        <v>99</v>
      </c>
      <c r="E193" s="153">
        <v>1028.3800000000001</v>
      </c>
      <c r="F193" s="156">
        <f>H193+J193</f>
        <v>0</v>
      </c>
      <c r="G193" s="157">
        <f>ROUND(E193*F193,2)</f>
        <v>0</v>
      </c>
      <c r="H193" s="157"/>
      <c r="I193" s="157">
        <f>ROUND(E193*H193,2)</f>
        <v>0</v>
      </c>
      <c r="J193" s="157"/>
      <c r="K193" s="157">
        <f>ROUND(E193*J193,2)</f>
        <v>0</v>
      </c>
      <c r="L193" s="157">
        <v>21</v>
      </c>
      <c r="M193" s="157">
        <f>G193*(1+L193/100)</f>
        <v>0</v>
      </c>
      <c r="N193" s="147">
        <v>1.4999999999999999E-4</v>
      </c>
      <c r="O193" s="147">
        <f>ROUND(E193*N193,5)</f>
        <v>0.15426000000000001</v>
      </c>
      <c r="P193" s="147">
        <v>0</v>
      </c>
      <c r="Q193" s="147">
        <f>ROUND(E193*P193,5)</f>
        <v>0</v>
      </c>
      <c r="R193" s="147"/>
      <c r="S193" s="147"/>
      <c r="T193" s="148">
        <v>0.15</v>
      </c>
      <c r="U193" s="147">
        <f>ROUND(E193*T193,2)</f>
        <v>154.26</v>
      </c>
      <c r="V193" s="139"/>
      <c r="W193" s="139"/>
      <c r="X193" s="139"/>
      <c r="Y193" s="139"/>
      <c r="Z193" s="139"/>
      <c r="AA193" s="139"/>
      <c r="AB193" s="139"/>
      <c r="AC193" s="139"/>
      <c r="AD193" s="139"/>
      <c r="AE193" s="139" t="s">
        <v>100</v>
      </c>
      <c r="AF193" s="139"/>
      <c r="AG193" s="139"/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outlineLevel="1" x14ac:dyDescent="0.2">
      <c r="A194" s="140"/>
      <c r="B194" s="140"/>
      <c r="C194" s="179" t="s">
        <v>113</v>
      </c>
      <c r="D194" s="149"/>
      <c r="E194" s="154"/>
      <c r="F194" s="157"/>
      <c r="G194" s="157"/>
      <c r="H194" s="157"/>
      <c r="I194" s="157"/>
      <c r="J194" s="157"/>
      <c r="K194" s="157"/>
      <c r="L194" s="157"/>
      <c r="M194" s="157"/>
      <c r="N194" s="147"/>
      <c r="O194" s="147"/>
      <c r="P194" s="147"/>
      <c r="Q194" s="147"/>
      <c r="R194" s="147"/>
      <c r="S194" s="147"/>
      <c r="T194" s="148"/>
      <c r="U194" s="147"/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 t="s">
        <v>102</v>
      </c>
      <c r="AF194" s="139">
        <v>0</v>
      </c>
      <c r="AG194" s="139"/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outlineLevel="1" x14ac:dyDescent="0.2">
      <c r="A195" s="140"/>
      <c r="B195" s="140"/>
      <c r="C195" s="179" t="s">
        <v>312</v>
      </c>
      <c r="D195" s="149"/>
      <c r="E195" s="154">
        <v>23.4</v>
      </c>
      <c r="F195" s="157"/>
      <c r="G195" s="157"/>
      <c r="H195" s="157"/>
      <c r="I195" s="157"/>
      <c r="J195" s="157"/>
      <c r="K195" s="157"/>
      <c r="L195" s="157"/>
      <c r="M195" s="157"/>
      <c r="N195" s="147"/>
      <c r="O195" s="147"/>
      <c r="P195" s="147"/>
      <c r="Q195" s="147"/>
      <c r="R195" s="147"/>
      <c r="S195" s="147"/>
      <c r="T195" s="148"/>
      <c r="U195" s="147"/>
      <c r="V195" s="139"/>
      <c r="W195" s="139"/>
      <c r="X195" s="139"/>
      <c r="Y195" s="139"/>
      <c r="Z195" s="139"/>
      <c r="AA195" s="139"/>
      <c r="AB195" s="139"/>
      <c r="AC195" s="139"/>
      <c r="AD195" s="139"/>
      <c r="AE195" s="139" t="s">
        <v>102</v>
      </c>
      <c r="AF195" s="139">
        <v>0</v>
      </c>
      <c r="AG195" s="139"/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outlineLevel="1" x14ac:dyDescent="0.2">
      <c r="A196" s="140"/>
      <c r="B196" s="140"/>
      <c r="C196" s="179" t="s">
        <v>313</v>
      </c>
      <c r="D196" s="149"/>
      <c r="E196" s="154">
        <v>71.400000000000006</v>
      </c>
      <c r="F196" s="157"/>
      <c r="G196" s="157"/>
      <c r="H196" s="157"/>
      <c r="I196" s="157"/>
      <c r="J196" s="157"/>
      <c r="K196" s="157"/>
      <c r="L196" s="157"/>
      <c r="M196" s="157"/>
      <c r="N196" s="147"/>
      <c r="O196" s="147"/>
      <c r="P196" s="147"/>
      <c r="Q196" s="147"/>
      <c r="R196" s="147"/>
      <c r="S196" s="147"/>
      <c r="T196" s="148"/>
      <c r="U196" s="147"/>
      <c r="V196" s="139"/>
      <c r="W196" s="139"/>
      <c r="X196" s="139"/>
      <c r="Y196" s="139"/>
      <c r="Z196" s="139"/>
      <c r="AA196" s="139"/>
      <c r="AB196" s="139"/>
      <c r="AC196" s="139"/>
      <c r="AD196" s="139"/>
      <c r="AE196" s="139" t="s">
        <v>102</v>
      </c>
      <c r="AF196" s="139">
        <v>0</v>
      </c>
      <c r="AG196" s="139"/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outlineLevel="1" x14ac:dyDescent="0.2">
      <c r="A197" s="140"/>
      <c r="B197" s="140"/>
      <c r="C197" s="179" t="s">
        <v>314</v>
      </c>
      <c r="D197" s="149"/>
      <c r="E197" s="154">
        <v>45.76</v>
      </c>
      <c r="F197" s="157"/>
      <c r="G197" s="157"/>
      <c r="H197" s="157"/>
      <c r="I197" s="157"/>
      <c r="J197" s="157"/>
      <c r="K197" s="157"/>
      <c r="L197" s="157"/>
      <c r="M197" s="157"/>
      <c r="N197" s="147"/>
      <c r="O197" s="147"/>
      <c r="P197" s="147"/>
      <c r="Q197" s="147"/>
      <c r="R197" s="147"/>
      <c r="S197" s="147"/>
      <c r="T197" s="148"/>
      <c r="U197" s="147"/>
      <c r="V197" s="139"/>
      <c r="W197" s="139"/>
      <c r="X197" s="139"/>
      <c r="Y197" s="139"/>
      <c r="Z197" s="139"/>
      <c r="AA197" s="139"/>
      <c r="AB197" s="139"/>
      <c r="AC197" s="139"/>
      <c r="AD197" s="139"/>
      <c r="AE197" s="139" t="s">
        <v>102</v>
      </c>
      <c r="AF197" s="139">
        <v>0</v>
      </c>
      <c r="AG197" s="139"/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</row>
    <row r="198" spans="1:60" outlineLevel="1" x14ac:dyDescent="0.2">
      <c r="A198" s="140"/>
      <c r="B198" s="140"/>
      <c r="C198" s="179" t="s">
        <v>204</v>
      </c>
      <c r="D198" s="149"/>
      <c r="E198" s="154">
        <v>38.76</v>
      </c>
      <c r="F198" s="157"/>
      <c r="G198" s="157"/>
      <c r="H198" s="157"/>
      <c r="I198" s="157"/>
      <c r="J198" s="157"/>
      <c r="K198" s="157"/>
      <c r="L198" s="157"/>
      <c r="M198" s="157"/>
      <c r="N198" s="147"/>
      <c r="O198" s="147"/>
      <c r="P198" s="147"/>
      <c r="Q198" s="147"/>
      <c r="R198" s="147"/>
      <c r="S198" s="147"/>
      <c r="T198" s="148"/>
      <c r="U198" s="147"/>
      <c r="V198" s="139"/>
      <c r="W198" s="139"/>
      <c r="X198" s="139"/>
      <c r="Y198" s="139"/>
      <c r="Z198" s="139"/>
      <c r="AA198" s="139"/>
      <c r="AB198" s="139"/>
      <c r="AC198" s="139"/>
      <c r="AD198" s="139"/>
      <c r="AE198" s="139" t="s">
        <v>102</v>
      </c>
      <c r="AF198" s="139">
        <v>0</v>
      </c>
      <c r="AG198" s="139"/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outlineLevel="1" x14ac:dyDescent="0.2">
      <c r="A199" s="140"/>
      <c r="B199" s="140"/>
      <c r="C199" s="179" t="s">
        <v>205</v>
      </c>
      <c r="D199" s="149"/>
      <c r="E199" s="154">
        <v>28.88</v>
      </c>
      <c r="F199" s="157"/>
      <c r="G199" s="157"/>
      <c r="H199" s="157"/>
      <c r="I199" s="157"/>
      <c r="J199" s="157"/>
      <c r="K199" s="157"/>
      <c r="L199" s="157"/>
      <c r="M199" s="157"/>
      <c r="N199" s="147"/>
      <c r="O199" s="147"/>
      <c r="P199" s="147"/>
      <c r="Q199" s="147"/>
      <c r="R199" s="147"/>
      <c r="S199" s="147"/>
      <c r="T199" s="148"/>
      <c r="U199" s="147"/>
      <c r="V199" s="139"/>
      <c r="W199" s="139"/>
      <c r="X199" s="139"/>
      <c r="Y199" s="139"/>
      <c r="Z199" s="139"/>
      <c r="AA199" s="139"/>
      <c r="AB199" s="139"/>
      <c r="AC199" s="139"/>
      <c r="AD199" s="139"/>
      <c r="AE199" s="139" t="s">
        <v>102</v>
      </c>
      <c r="AF199" s="139">
        <v>0</v>
      </c>
      <c r="AG199" s="139"/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outlineLevel="1" x14ac:dyDescent="0.2">
      <c r="A200" s="140"/>
      <c r="B200" s="140"/>
      <c r="C200" s="179" t="s">
        <v>315</v>
      </c>
      <c r="D200" s="149"/>
      <c r="E200" s="154">
        <v>26.6</v>
      </c>
      <c r="F200" s="157"/>
      <c r="G200" s="157"/>
      <c r="H200" s="157"/>
      <c r="I200" s="157"/>
      <c r="J200" s="157"/>
      <c r="K200" s="157"/>
      <c r="L200" s="157"/>
      <c r="M200" s="157"/>
      <c r="N200" s="147"/>
      <c r="O200" s="147"/>
      <c r="P200" s="147"/>
      <c r="Q200" s="147"/>
      <c r="R200" s="147"/>
      <c r="S200" s="147"/>
      <c r="T200" s="148"/>
      <c r="U200" s="147"/>
      <c r="V200" s="139"/>
      <c r="W200" s="139"/>
      <c r="X200" s="139"/>
      <c r="Y200" s="139"/>
      <c r="Z200" s="139"/>
      <c r="AA200" s="139"/>
      <c r="AB200" s="139"/>
      <c r="AC200" s="139"/>
      <c r="AD200" s="139"/>
      <c r="AE200" s="139" t="s">
        <v>102</v>
      </c>
      <c r="AF200" s="139">
        <v>0</v>
      </c>
      <c r="AG200" s="139"/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outlineLevel="1" x14ac:dyDescent="0.2">
      <c r="A201" s="140"/>
      <c r="B201" s="140"/>
      <c r="C201" s="179" t="s">
        <v>207</v>
      </c>
      <c r="D201" s="149"/>
      <c r="E201" s="154">
        <v>14.44</v>
      </c>
      <c r="F201" s="157"/>
      <c r="G201" s="157"/>
      <c r="H201" s="157"/>
      <c r="I201" s="157"/>
      <c r="J201" s="157"/>
      <c r="K201" s="157"/>
      <c r="L201" s="157"/>
      <c r="M201" s="157"/>
      <c r="N201" s="147"/>
      <c r="O201" s="147"/>
      <c r="P201" s="147"/>
      <c r="Q201" s="147"/>
      <c r="R201" s="147"/>
      <c r="S201" s="147"/>
      <c r="T201" s="148"/>
      <c r="U201" s="147"/>
      <c r="V201" s="139"/>
      <c r="W201" s="139"/>
      <c r="X201" s="139"/>
      <c r="Y201" s="139"/>
      <c r="Z201" s="139"/>
      <c r="AA201" s="139"/>
      <c r="AB201" s="139"/>
      <c r="AC201" s="139"/>
      <c r="AD201" s="139"/>
      <c r="AE201" s="139" t="s">
        <v>102</v>
      </c>
      <c r="AF201" s="139">
        <v>0</v>
      </c>
      <c r="AG201" s="139"/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</row>
    <row r="202" spans="1:60" outlineLevel="1" x14ac:dyDescent="0.2">
      <c r="A202" s="140"/>
      <c r="B202" s="140"/>
      <c r="C202" s="179" t="s">
        <v>316</v>
      </c>
      <c r="D202" s="149"/>
      <c r="E202" s="154">
        <v>61.5</v>
      </c>
      <c r="F202" s="157"/>
      <c r="G202" s="157"/>
      <c r="H202" s="157"/>
      <c r="I202" s="157"/>
      <c r="J202" s="157"/>
      <c r="K202" s="157"/>
      <c r="L202" s="157"/>
      <c r="M202" s="157"/>
      <c r="N202" s="147"/>
      <c r="O202" s="147"/>
      <c r="P202" s="147"/>
      <c r="Q202" s="147"/>
      <c r="R202" s="147"/>
      <c r="S202" s="147"/>
      <c r="T202" s="148"/>
      <c r="U202" s="147"/>
      <c r="V202" s="139"/>
      <c r="W202" s="139"/>
      <c r="X202" s="139"/>
      <c r="Y202" s="139"/>
      <c r="Z202" s="139"/>
      <c r="AA202" s="139"/>
      <c r="AB202" s="139"/>
      <c r="AC202" s="139"/>
      <c r="AD202" s="139"/>
      <c r="AE202" s="139" t="s">
        <v>102</v>
      </c>
      <c r="AF202" s="139">
        <v>0</v>
      </c>
      <c r="AG202" s="139"/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</row>
    <row r="203" spans="1:60" outlineLevel="1" x14ac:dyDescent="0.2">
      <c r="A203" s="140"/>
      <c r="B203" s="140"/>
      <c r="C203" s="179" t="s">
        <v>317</v>
      </c>
      <c r="D203" s="149"/>
      <c r="E203" s="154">
        <v>22</v>
      </c>
      <c r="F203" s="157"/>
      <c r="G203" s="157"/>
      <c r="H203" s="157"/>
      <c r="I203" s="157"/>
      <c r="J203" s="157"/>
      <c r="K203" s="157"/>
      <c r="L203" s="157"/>
      <c r="M203" s="157"/>
      <c r="N203" s="147"/>
      <c r="O203" s="147"/>
      <c r="P203" s="147"/>
      <c r="Q203" s="147"/>
      <c r="R203" s="147"/>
      <c r="S203" s="147"/>
      <c r="T203" s="148"/>
      <c r="U203" s="147"/>
      <c r="V203" s="139"/>
      <c r="W203" s="139"/>
      <c r="X203" s="139"/>
      <c r="Y203" s="139"/>
      <c r="Z203" s="139"/>
      <c r="AA203" s="139"/>
      <c r="AB203" s="139"/>
      <c r="AC203" s="139"/>
      <c r="AD203" s="139"/>
      <c r="AE203" s="139" t="s">
        <v>102</v>
      </c>
      <c r="AF203" s="139">
        <v>0</v>
      </c>
      <c r="AG203" s="139"/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outlineLevel="1" x14ac:dyDescent="0.2">
      <c r="A204" s="140"/>
      <c r="B204" s="140"/>
      <c r="C204" s="179" t="s">
        <v>318</v>
      </c>
      <c r="D204" s="149"/>
      <c r="E204" s="154">
        <v>34.72</v>
      </c>
      <c r="F204" s="157"/>
      <c r="G204" s="157"/>
      <c r="H204" s="157"/>
      <c r="I204" s="157"/>
      <c r="J204" s="157"/>
      <c r="K204" s="157"/>
      <c r="L204" s="157"/>
      <c r="M204" s="157"/>
      <c r="N204" s="147"/>
      <c r="O204" s="147"/>
      <c r="P204" s="147"/>
      <c r="Q204" s="147"/>
      <c r="R204" s="147"/>
      <c r="S204" s="147"/>
      <c r="T204" s="148"/>
      <c r="U204" s="147"/>
      <c r="V204" s="139"/>
      <c r="W204" s="139"/>
      <c r="X204" s="139"/>
      <c r="Y204" s="139"/>
      <c r="Z204" s="139"/>
      <c r="AA204" s="139"/>
      <c r="AB204" s="139"/>
      <c r="AC204" s="139"/>
      <c r="AD204" s="139"/>
      <c r="AE204" s="139" t="s">
        <v>102</v>
      </c>
      <c r="AF204" s="139">
        <v>0</v>
      </c>
      <c r="AG204" s="139"/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 outlineLevel="1" x14ac:dyDescent="0.2">
      <c r="A205" s="140"/>
      <c r="B205" s="140"/>
      <c r="C205" s="179" t="s">
        <v>319</v>
      </c>
      <c r="D205" s="149"/>
      <c r="E205" s="154">
        <v>256</v>
      </c>
      <c r="F205" s="157"/>
      <c r="G205" s="157"/>
      <c r="H205" s="157"/>
      <c r="I205" s="157"/>
      <c r="J205" s="157"/>
      <c r="K205" s="157"/>
      <c r="L205" s="157"/>
      <c r="M205" s="157"/>
      <c r="N205" s="147"/>
      <c r="O205" s="147"/>
      <c r="P205" s="147"/>
      <c r="Q205" s="147"/>
      <c r="R205" s="147"/>
      <c r="S205" s="147"/>
      <c r="T205" s="148"/>
      <c r="U205" s="147"/>
      <c r="V205" s="139"/>
      <c r="W205" s="139"/>
      <c r="X205" s="139"/>
      <c r="Y205" s="139"/>
      <c r="Z205" s="139"/>
      <c r="AA205" s="139"/>
      <c r="AB205" s="139"/>
      <c r="AC205" s="139"/>
      <c r="AD205" s="139"/>
      <c r="AE205" s="139" t="s">
        <v>102</v>
      </c>
      <c r="AF205" s="139">
        <v>0</v>
      </c>
      <c r="AG205" s="139"/>
      <c r="AH205" s="139"/>
      <c r="AI205" s="139"/>
      <c r="AJ205" s="139"/>
      <c r="AK205" s="139"/>
      <c r="AL205" s="139"/>
      <c r="AM205" s="139"/>
      <c r="AN205" s="139"/>
      <c r="AO205" s="139"/>
      <c r="AP205" s="139"/>
      <c r="AQ205" s="139"/>
      <c r="AR205" s="139"/>
      <c r="AS205" s="139"/>
      <c r="AT205" s="139"/>
      <c r="AU205" s="139"/>
      <c r="AV205" s="139"/>
      <c r="AW205" s="139"/>
      <c r="AX205" s="139"/>
      <c r="AY205" s="139"/>
      <c r="AZ205" s="139"/>
      <c r="BA205" s="139"/>
      <c r="BB205" s="139"/>
      <c r="BC205" s="139"/>
      <c r="BD205" s="139"/>
      <c r="BE205" s="139"/>
      <c r="BF205" s="139"/>
      <c r="BG205" s="139"/>
      <c r="BH205" s="139"/>
    </row>
    <row r="206" spans="1:60" outlineLevel="1" x14ac:dyDescent="0.2">
      <c r="A206" s="140"/>
      <c r="B206" s="140"/>
      <c r="C206" s="179" t="s">
        <v>320</v>
      </c>
      <c r="D206" s="149"/>
      <c r="E206" s="154">
        <v>38.4</v>
      </c>
      <c r="F206" s="157"/>
      <c r="G206" s="157"/>
      <c r="H206" s="157"/>
      <c r="I206" s="157"/>
      <c r="J206" s="157"/>
      <c r="K206" s="157"/>
      <c r="L206" s="157"/>
      <c r="M206" s="157"/>
      <c r="N206" s="147"/>
      <c r="O206" s="147"/>
      <c r="P206" s="147"/>
      <c r="Q206" s="147"/>
      <c r="R206" s="147"/>
      <c r="S206" s="147"/>
      <c r="T206" s="148"/>
      <c r="U206" s="147"/>
      <c r="V206" s="139"/>
      <c r="W206" s="139"/>
      <c r="X206" s="139"/>
      <c r="Y206" s="139"/>
      <c r="Z206" s="139"/>
      <c r="AA206" s="139"/>
      <c r="AB206" s="139"/>
      <c r="AC206" s="139"/>
      <c r="AD206" s="139"/>
      <c r="AE206" s="139" t="s">
        <v>102</v>
      </c>
      <c r="AF206" s="139">
        <v>0</v>
      </c>
      <c r="AG206" s="139"/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outlineLevel="1" x14ac:dyDescent="0.2">
      <c r="A207" s="140"/>
      <c r="B207" s="140"/>
      <c r="C207" s="179" t="s">
        <v>321</v>
      </c>
      <c r="D207" s="149"/>
      <c r="E207" s="154">
        <v>315</v>
      </c>
      <c r="F207" s="157"/>
      <c r="G207" s="157"/>
      <c r="H207" s="157"/>
      <c r="I207" s="157"/>
      <c r="J207" s="157"/>
      <c r="K207" s="157"/>
      <c r="L207" s="157"/>
      <c r="M207" s="157"/>
      <c r="N207" s="147"/>
      <c r="O207" s="147"/>
      <c r="P207" s="147"/>
      <c r="Q207" s="147"/>
      <c r="R207" s="147"/>
      <c r="S207" s="147"/>
      <c r="T207" s="148"/>
      <c r="U207" s="147"/>
      <c r="V207" s="139"/>
      <c r="W207" s="139"/>
      <c r="X207" s="139"/>
      <c r="Y207" s="139"/>
      <c r="Z207" s="139"/>
      <c r="AA207" s="139"/>
      <c r="AB207" s="139"/>
      <c r="AC207" s="139"/>
      <c r="AD207" s="139"/>
      <c r="AE207" s="139" t="s">
        <v>102</v>
      </c>
      <c r="AF207" s="139">
        <v>0</v>
      </c>
      <c r="AG207" s="139"/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outlineLevel="1" x14ac:dyDescent="0.2">
      <c r="A208" s="140"/>
      <c r="B208" s="140"/>
      <c r="C208" s="179" t="s">
        <v>322</v>
      </c>
      <c r="D208" s="149"/>
      <c r="E208" s="154">
        <v>51.52</v>
      </c>
      <c r="F208" s="157"/>
      <c r="G208" s="157"/>
      <c r="H208" s="157"/>
      <c r="I208" s="157"/>
      <c r="J208" s="157"/>
      <c r="K208" s="157"/>
      <c r="L208" s="157"/>
      <c r="M208" s="157"/>
      <c r="N208" s="147"/>
      <c r="O208" s="147"/>
      <c r="P208" s="147"/>
      <c r="Q208" s="147"/>
      <c r="R208" s="147"/>
      <c r="S208" s="147"/>
      <c r="T208" s="148"/>
      <c r="U208" s="147"/>
      <c r="V208" s="139"/>
      <c r="W208" s="139"/>
      <c r="X208" s="139"/>
      <c r="Y208" s="139"/>
      <c r="Z208" s="139"/>
      <c r="AA208" s="139"/>
      <c r="AB208" s="139"/>
      <c r="AC208" s="139"/>
      <c r="AD208" s="139"/>
      <c r="AE208" s="139" t="s">
        <v>102</v>
      </c>
      <c r="AF208" s="139">
        <v>0</v>
      </c>
      <c r="AG208" s="139"/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</row>
    <row r="209" spans="1:60" x14ac:dyDescent="0.2">
      <c r="A209" s="141" t="s">
        <v>95</v>
      </c>
      <c r="B209" s="141" t="s">
        <v>68</v>
      </c>
      <c r="C209" s="180" t="s">
        <v>26</v>
      </c>
      <c r="D209" s="150"/>
      <c r="E209" s="155"/>
      <c r="F209" s="158"/>
      <c r="G209" s="158">
        <f>SUMIF(AE210:AE211,"&lt;&gt;NOR",G210:G211)</f>
        <v>0</v>
      </c>
      <c r="H209" s="158"/>
      <c r="I209" s="158">
        <f>SUM(I210:I211)</f>
        <v>0</v>
      </c>
      <c r="J209" s="158"/>
      <c r="K209" s="158">
        <f>SUM(K210:K211)</f>
        <v>0</v>
      </c>
      <c r="L209" s="158"/>
      <c r="M209" s="158">
        <f>SUM(M210:M211)</f>
        <v>0</v>
      </c>
      <c r="N209" s="151"/>
      <c r="O209" s="151">
        <f>SUM(O210:O211)</f>
        <v>0</v>
      </c>
      <c r="P209" s="151"/>
      <c r="Q209" s="151">
        <f>SUM(Q210:Q211)</f>
        <v>0</v>
      </c>
      <c r="R209" s="151"/>
      <c r="S209" s="151"/>
      <c r="T209" s="152"/>
      <c r="U209" s="151">
        <f>SUM(U210:U211)</f>
        <v>0</v>
      </c>
      <c r="AE209" t="s">
        <v>96</v>
      </c>
    </row>
    <row r="210" spans="1:60" outlineLevel="1" x14ac:dyDescent="0.2">
      <c r="A210" s="140">
        <v>64</v>
      </c>
      <c r="B210" s="140" t="s">
        <v>323</v>
      </c>
      <c r="C210" s="178" t="s">
        <v>324</v>
      </c>
      <c r="D210" s="146" t="s">
        <v>0</v>
      </c>
      <c r="E210" s="153">
        <v>1</v>
      </c>
      <c r="F210" s="156">
        <f>H210+J210</f>
        <v>0</v>
      </c>
      <c r="G210" s="157">
        <f>ROUND(E210*F210,2)</f>
        <v>0</v>
      </c>
      <c r="H210" s="157"/>
      <c r="I210" s="157">
        <f>ROUND(E210*H210,2)</f>
        <v>0</v>
      </c>
      <c r="J210" s="157"/>
      <c r="K210" s="157">
        <f>ROUND(E210*J210,2)</f>
        <v>0</v>
      </c>
      <c r="L210" s="157">
        <v>21</v>
      </c>
      <c r="M210" s="157">
        <f>G210*(1+L210/100)</f>
        <v>0</v>
      </c>
      <c r="N210" s="147">
        <v>0</v>
      </c>
      <c r="O210" s="147">
        <f>ROUND(E210*N210,5)</f>
        <v>0</v>
      </c>
      <c r="P210" s="147">
        <v>0</v>
      </c>
      <c r="Q210" s="147">
        <f>ROUND(E210*P210,5)</f>
        <v>0</v>
      </c>
      <c r="R210" s="147"/>
      <c r="S210" s="147"/>
      <c r="T210" s="148">
        <v>0</v>
      </c>
      <c r="U210" s="147">
        <f>ROUND(E210*T210,2)</f>
        <v>0</v>
      </c>
      <c r="V210" s="139"/>
      <c r="W210" s="139"/>
      <c r="X210" s="139"/>
      <c r="Y210" s="139"/>
      <c r="Z210" s="139"/>
      <c r="AA210" s="139"/>
      <c r="AB210" s="139"/>
      <c r="AC210" s="139"/>
      <c r="AD210" s="139"/>
      <c r="AE210" s="139" t="s">
        <v>100</v>
      </c>
      <c r="AF210" s="139"/>
      <c r="AG210" s="139"/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</row>
    <row r="211" spans="1:60" outlineLevel="1" x14ac:dyDescent="0.2">
      <c r="A211" s="167">
        <v>65</v>
      </c>
      <c r="B211" s="167" t="s">
        <v>325</v>
      </c>
      <c r="C211" s="181" t="s">
        <v>326</v>
      </c>
      <c r="D211" s="168" t="s">
        <v>0</v>
      </c>
      <c r="E211" s="169">
        <v>3.5</v>
      </c>
      <c r="F211" s="170">
        <f>H211+J211</f>
        <v>0</v>
      </c>
      <c r="G211" s="171">
        <f>ROUND(E211*F211,2)</f>
        <v>0</v>
      </c>
      <c r="H211" s="171"/>
      <c r="I211" s="171">
        <f>ROUND(E211*H211,2)</f>
        <v>0</v>
      </c>
      <c r="J211" s="171"/>
      <c r="K211" s="171">
        <f>ROUND(E211*J211,2)</f>
        <v>0</v>
      </c>
      <c r="L211" s="171">
        <v>21</v>
      </c>
      <c r="M211" s="171">
        <f>G211*(1+L211/100)</f>
        <v>0</v>
      </c>
      <c r="N211" s="172">
        <v>0</v>
      </c>
      <c r="O211" s="172">
        <f>ROUND(E211*N211,5)</f>
        <v>0</v>
      </c>
      <c r="P211" s="172">
        <v>0</v>
      </c>
      <c r="Q211" s="172">
        <f>ROUND(E211*P211,5)</f>
        <v>0</v>
      </c>
      <c r="R211" s="172"/>
      <c r="S211" s="172"/>
      <c r="T211" s="173">
        <v>0</v>
      </c>
      <c r="U211" s="172">
        <f>ROUND(E211*T211,2)</f>
        <v>0</v>
      </c>
      <c r="V211" s="139"/>
      <c r="W211" s="139"/>
      <c r="X211" s="139"/>
      <c r="Y211" s="139"/>
      <c r="Z211" s="139"/>
      <c r="AA211" s="139"/>
      <c r="AB211" s="139"/>
      <c r="AC211" s="139"/>
      <c r="AD211" s="139"/>
      <c r="AE211" s="139" t="s">
        <v>100</v>
      </c>
      <c r="AF211" s="139"/>
      <c r="AG211" s="139"/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</row>
    <row r="212" spans="1:60" x14ac:dyDescent="0.2">
      <c r="A212" s="4"/>
      <c r="B212" s="5" t="s">
        <v>327</v>
      </c>
      <c r="C212" s="182" t="s">
        <v>327</v>
      </c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AC212">
        <v>12</v>
      </c>
      <c r="AD212">
        <v>21</v>
      </c>
    </row>
    <row r="213" spans="1:60" x14ac:dyDescent="0.2">
      <c r="A213" s="174"/>
      <c r="B213" s="175" t="s">
        <v>28</v>
      </c>
      <c r="C213" s="183" t="s">
        <v>327</v>
      </c>
      <c r="D213" s="176"/>
      <c r="E213" s="176"/>
      <c r="F213" s="176"/>
      <c r="G213" s="177">
        <f>G8+G26+G31+G45+G47+G156+G180+G192+G209</f>
        <v>0</v>
      </c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AC213">
        <f>SUMIF(L7:L211,AC212,G7:G211)</f>
        <v>0</v>
      </c>
      <c r="AD213">
        <f>SUMIF(L7:L211,AD212,G7:G211)</f>
        <v>0</v>
      </c>
      <c r="AE213" t="s">
        <v>328</v>
      </c>
    </row>
    <row r="214" spans="1:60" x14ac:dyDescent="0.2">
      <c r="A214" s="4"/>
      <c r="B214" s="5" t="s">
        <v>327</v>
      </c>
      <c r="C214" s="182" t="s">
        <v>327</v>
      </c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spans="1:60" x14ac:dyDescent="0.2">
      <c r="A215" s="4"/>
      <c r="B215" s="5" t="s">
        <v>327</v>
      </c>
      <c r="C215" s="182" t="s">
        <v>327</v>
      </c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spans="1:60" x14ac:dyDescent="0.2">
      <c r="A216" s="257" t="s">
        <v>329</v>
      </c>
      <c r="B216" s="257"/>
      <c r="C216" s="258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spans="1:60" x14ac:dyDescent="0.2">
      <c r="A217" s="238"/>
      <c r="B217" s="239"/>
      <c r="C217" s="240"/>
      <c r="D217" s="239"/>
      <c r="E217" s="239"/>
      <c r="F217" s="239"/>
      <c r="G217" s="241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AE217" t="s">
        <v>330</v>
      </c>
    </row>
    <row r="218" spans="1:60" x14ac:dyDescent="0.2">
      <c r="A218" s="242"/>
      <c r="B218" s="243"/>
      <c r="C218" s="244"/>
      <c r="D218" s="243"/>
      <c r="E218" s="243"/>
      <c r="F218" s="243"/>
      <c r="G218" s="245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spans="1:60" x14ac:dyDescent="0.2">
      <c r="A219" s="242"/>
      <c r="B219" s="243"/>
      <c r="C219" s="244"/>
      <c r="D219" s="243"/>
      <c r="E219" s="243"/>
      <c r="F219" s="243"/>
      <c r="G219" s="245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spans="1:60" x14ac:dyDescent="0.2">
      <c r="A220" s="242"/>
      <c r="B220" s="243"/>
      <c r="C220" s="244"/>
      <c r="D220" s="243"/>
      <c r="E220" s="243"/>
      <c r="F220" s="243"/>
      <c r="G220" s="245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spans="1:60" x14ac:dyDescent="0.2">
      <c r="A221" s="246"/>
      <c r="B221" s="247"/>
      <c r="C221" s="248"/>
      <c r="D221" s="247"/>
      <c r="E221" s="247"/>
      <c r="F221" s="247"/>
      <c r="G221" s="249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spans="1:60" x14ac:dyDescent="0.2">
      <c r="A222" s="4"/>
      <c r="B222" s="5" t="s">
        <v>327</v>
      </c>
      <c r="C222" s="182" t="s">
        <v>327</v>
      </c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spans="1:60" x14ac:dyDescent="0.2">
      <c r="C223" s="184"/>
      <c r="AE223" t="s">
        <v>331</v>
      </c>
    </row>
  </sheetData>
  <mergeCells count="6">
    <mergeCell ref="A217:G221"/>
    <mergeCell ref="A1:G1"/>
    <mergeCell ref="C2:G2"/>
    <mergeCell ref="C3:G3"/>
    <mergeCell ref="C4:G4"/>
    <mergeCell ref="A216:C216"/>
  </mergeCells>
  <pageMargins left="0.39370078740157499" right="0.19685039370078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Hrbáč</dc:creator>
  <cp:lastModifiedBy>admin</cp:lastModifiedBy>
  <cp:lastPrinted>2014-02-28T09:52:57Z</cp:lastPrinted>
  <dcterms:created xsi:type="dcterms:W3CDTF">2009-04-08T07:15:50Z</dcterms:created>
  <dcterms:modified xsi:type="dcterms:W3CDTF">2024-11-29T08:14:57Z</dcterms:modified>
</cp:coreProperties>
</file>